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2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3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14.xml" ContentType="application/vnd.openxmlformats-officedocument.drawing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15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ropbox\Pollito mio te amoooo\TESIS\Tesis GAD Pucara\FINAL\"/>
    </mc:Choice>
  </mc:AlternateContent>
  <bookViews>
    <workbookView xWindow="0" yWindow="0" windowWidth="24000" windowHeight="14235" tabRatio="911"/>
  </bookViews>
  <sheets>
    <sheet name="INICIO" sheetId="9" r:id="rId1"/>
    <sheet name="CONTENIDO" sheetId="17" r:id="rId2"/>
    <sheet name="POA" sheetId="16" r:id="rId3"/>
    <sheet name="INGRESOS" sheetId="1" r:id="rId4"/>
    <sheet name="GASTOS" sheetId="2" r:id="rId5"/>
    <sheet name="Población" sheetId="14" r:id="rId6"/>
    <sheet name="Aspectos Económicos" sheetId="15" r:id="rId7"/>
    <sheet name="Ingresos Dev vs Cod" sheetId="4" r:id="rId8"/>
    <sheet name="Gastos Dev vs. Cod" sheetId="5" r:id="rId9"/>
    <sheet name="Gtos. Compromiso vs Ejecutado" sheetId="8" r:id="rId10"/>
    <sheet name="Recaudado vs Devengado" sheetId="11" r:id="rId11"/>
    <sheet name="Participación Ing - Gtos" sheetId="6" r:id="rId12"/>
    <sheet name="Reformas vs Asignación Inicial" sheetId="7" r:id="rId13"/>
    <sheet name="Indicadores" sheetId="3" r:id="rId14"/>
    <sheet name="Indicadores II" sheetId="13" r:id="rId15"/>
    <sheet name="Variación" sheetId="10" r:id="rId1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5" l="1"/>
  <c r="D8" i="15"/>
  <c r="D11" i="15"/>
  <c r="D12" i="15"/>
  <c r="C13" i="15"/>
  <c r="D13" i="15"/>
  <c r="D23" i="15"/>
  <c r="D24" i="15"/>
  <c r="D39" i="15"/>
  <c r="D40" i="15"/>
  <c r="D41" i="15"/>
  <c r="C42" i="15"/>
  <c r="D53" i="15"/>
  <c r="C56" i="15"/>
  <c r="D54" i="15" s="1"/>
  <c r="D10" i="14"/>
  <c r="B11" i="14"/>
  <c r="C11" i="14"/>
  <c r="D27" i="14"/>
  <c r="B28" i="14"/>
  <c r="C28" i="14"/>
  <c r="D52" i="15" l="1"/>
  <c r="D55" i="15"/>
  <c r="C19" i="13" l="1"/>
  <c r="C20" i="13"/>
  <c r="C21" i="13"/>
  <c r="C18" i="13"/>
  <c r="F60" i="3"/>
  <c r="G10" i="3"/>
  <c r="I10" i="3"/>
  <c r="H10" i="3"/>
  <c r="F57" i="3"/>
  <c r="F61" i="3" s="1"/>
  <c r="F56" i="3"/>
  <c r="F45" i="3"/>
  <c r="I5" i="3" l="1"/>
  <c r="F6" i="5" l="1"/>
  <c r="E7" i="8"/>
  <c r="F6" i="4"/>
  <c r="F9" i="7"/>
  <c r="I59" i="2" l="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64" i="11"/>
  <c r="E65" i="11"/>
  <c r="E66" i="11"/>
  <c r="E67" i="11"/>
  <c r="E68" i="11"/>
  <c r="E69" i="11"/>
  <c r="E70" i="11"/>
  <c r="E71" i="11"/>
  <c r="E72" i="11"/>
  <c r="E73" i="11"/>
  <c r="E74" i="11"/>
  <c r="E75" i="11"/>
  <c r="E76" i="11"/>
  <c r="E77" i="11"/>
  <c r="E78" i="11"/>
  <c r="E79" i="11"/>
  <c r="E81" i="11"/>
  <c r="E83" i="11"/>
  <c r="E84" i="11"/>
  <c r="E85" i="11"/>
  <c r="E86" i="11"/>
  <c r="E87" i="11"/>
  <c r="E88" i="11"/>
  <c r="E89" i="11"/>
  <c r="E90" i="11"/>
  <c r="E91" i="11"/>
  <c r="E92" i="11"/>
  <c r="E93" i="11"/>
  <c r="E94" i="11"/>
  <c r="E95" i="11"/>
  <c r="E97" i="11"/>
  <c r="E98" i="11"/>
  <c r="E99" i="11"/>
  <c r="E100" i="11"/>
  <c r="E101" i="11"/>
  <c r="E102" i="11"/>
  <c r="E103" i="11"/>
  <c r="E48" i="11"/>
  <c r="C104" i="11"/>
  <c r="E104" i="11" s="1"/>
  <c r="E7" i="11"/>
  <c r="E8" i="11"/>
  <c r="E10" i="11"/>
  <c r="E11" i="11"/>
  <c r="E13" i="11"/>
  <c r="E14" i="11"/>
  <c r="E16" i="11"/>
  <c r="E17" i="11"/>
  <c r="E18" i="11"/>
  <c r="E19" i="11"/>
  <c r="E20" i="11"/>
  <c r="E22" i="11"/>
  <c r="E23" i="11"/>
  <c r="E29" i="11"/>
  <c r="E30" i="11"/>
  <c r="E31" i="11"/>
  <c r="E32" i="11"/>
  <c r="E34" i="11"/>
  <c r="E35" i="11"/>
  <c r="E38" i="11"/>
  <c r="E39" i="11"/>
  <c r="C40" i="11"/>
  <c r="D33" i="11"/>
  <c r="E33" i="11" s="1"/>
  <c r="D28" i="11"/>
  <c r="D24" i="11" s="1"/>
  <c r="E24" i="11" s="1"/>
  <c r="D15" i="11"/>
  <c r="E15" i="11" s="1"/>
  <c r="D12" i="11"/>
  <c r="E12" i="11" s="1"/>
  <c r="D9" i="11"/>
  <c r="E9" i="11" s="1"/>
  <c r="D5" i="11"/>
  <c r="E5" i="11" s="1"/>
  <c r="G7" i="4"/>
  <c r="F7" i="4"/>
  <c r="F44" i="3"/>
  <c r="F32" i="3"/>
  <c r="F28" i="3"/>
  <c r="F24" i="3"/>
  <c r="G11" i="3"/>
  <c r="F16" i="3" s="1"/>
  <c r="E40" i="4"/>
  <c r="D40" i="4"/>
  <c r="C40" i="4"/>
  <c r="G31" i="1"/>
  <c r="G26" i="1"/>
  <c r="G22" i="1" s="1"/>
  <c r="G13" i="1"/>
  <c r="G10" i="1"/>
  <c r="G7" i="1"/>
  <c r="G3" i="1"/>
  <c r="G2" i="1" s="1"/>
  <c r="G38" i="1" s="1"/>
  <c r="D38" i="1"/>
  <c r="F64" i="3" s="1"/>
  <c r="E38" i="1"/>
  <c r="G5" i="3" s="1"/>
  <c r="F38" i="1"/>
  <c r="H5" i="3" s="1"/>
  <c r="F25" i="3" s="1"/>
  <c r="F29" i="3" s="1"/>
  <c r="H38" i="1"/>
  <c r="C38" i="1"/>
  <c r="F65" i="3" s="1"/>
  <c r="G24" i="3" l="1"/>
  <c r="D4" i="11"/>
  <c r="E28" i="11"/>
  <c r="D40" i="11" l="1"/>
  <c r="E40" i="11" s="1"/>
  <c r="E4" i="11"/>
  <c r="E8" i="8" l="1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D60" i="8"/>
  <c r="C60" i="8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G6" i="5"/>
  <c r="E62" i="5"/>
  <c r="G62" i="5" s="1"/>
  <c r="D62" i="5"/>
  <c r="C62" i="5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G6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F46" i="7"/>
  <c r="F47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E49" i="7"/>
  <c r="D49" i="7"/>
  <c r="F49" i="7" s="1"/>
  <c r="C4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E23" i="7"/>
  <c r="D23" i="7"/>
  <c r="C23" i="7"/>
  <c r="F23" i="7" s="1"/>
  <c r="F62" i="5" l="1"/>
  <c r="E60" i="8"/>
  <c r="D59" i="2"/>
  <c r="E59" i="2"/>
  <c r="F59" i="2"/>
  <c r="G59" i="2"/>
  <c r="H59" i="2"/>
  <c r="J59" i="2"/>
  <c r="C59" i="2"/>
  <c r="F37" i="3"/>
  <c r="F20" i="3"/>
  <c r="G20" i="3" s="1"/>
  <c r="I6" i="3"/>
  <c r="H6" i="3"/>
  <c r="G6" i="3"/>
  <c r="F49" i="3" l="1"/>
  <c r="F69" i="3"/>
  <c r="F36" i="3"/>
  <c r="G28" i="3"/>
  <c r="G44" i="3"/>
  <c r="F33" i="3"/>
  <c r="G32" i="3" s="1"/>
  <c r="G36" i="3" l="1"/>
  <c r="H36" i="3"/>
  <c r="F41" i="3"/>
  <c r="F73" i="3"/>
  <c r="G64" i="3" l="1"/>
  <c r="G60" i="3"/>
  <c r="G56" i="3"/>
  <c r="F40" i="3"/>
  <c r="F48" i="3" s="1"/>
  <c r="G48" i="3" s="1"/>
  <c r="G40" i="3" l="1"/>
  <c r="F17" i="3"/>
  <c r="G16" i="3" s="1"/>
  <c r="F68" i="3"/>
  <c r="I12" i="3"/>
  <c r="H12" i="3"/>
  <c r="G12" i="3"/>
  <c r="G52" i="3"/>
  <c r="G68" i="3" l="1"/>
  <c r="F72" i="3"/>
  <c r="G72" i="3" s="1"/>
</calcChain>
</file>

<file path=xl/sharedStrings.xml><?xml version="1.0" encoding="utf-8"?>
<sst xmlns="http://schemas.openxmlformats.org/spreadsheetml/2006/main" count="1201" uniqueCount="429">
  <si>
    <t>DENOMINACION</t>
  </si>
  <si>
    <t>Asignación Inicial</t>
  </si>
  <si>
    <t>Reformas</t>
  </si>
  <si>
    <t>Codificado</t>
  </si>
  <si>
    <t>Devengado</t>
  </si>
  <si>
    <t>Recaudado</t>
  </si>
  <si>
    <t>Saldo por Devengar</t>
  </si>
  <si>
    <t>INGRESOS CORRIENTES</t>
  </si>
  <si>
    <t>1.1</t>
  </si>
  <si>
    <t>Impuestos</t>
  </si>
  <si>
    <t>1.3</t>
  </si>
  <si>
    <t>Tasas y Contribuciones</t>
  </si>
  <si>
    <t>1.4</t>
  </si>
  <si>
    <t>Venta de bienes y servicios de entidades e ingresos operativos de empresas públicas</t>
  </si>
  <si>
    <t>1.7</t>
  </si>
  <si>
    <t>Rentas de inversiones y multas</t>
  </si>
  <si>
    <t>1.8</t>
  </si>
  <si>
    <t>Transferencias y donaciones corrientes</t>
  </si>
  <si>
    <t>1.9</t>
  </si>
  <si>
    <t>Otros ingresos</t>
  </si>
  <si>
    <t>INGRESOS DE CAPITAL</t>
  </si>
  <si>
    <t>2.4</t>
  </si>
  <si>
    <t>Venta de activos no financieros</t>
  </si>
  <si>
    <t>2.8</t>
  </si>
  <si>
    <t>Transferencias y donaciones de capital e inversión</t>
  </si>
  <si>
    <t>INGRESOS DE FINANCIAMIENTO</t>
  </si>
  <si>
    <t>3.6</t>
  </si>
  <si>
    <t>Financiamiento público</t>
  </si>
  <si>
    <t>3.7</t>
  </si>
  <si>
    <t>Saldos Disponibles</t>
  </si>
  <si>
    <t>3.8</t>
  </si>
  <si>
    <t>Cuentas pendientes por cobrar</t>
  </si>
  <si>
    <t>Partida</t>
  </si>
  <si>
    <t>Denominación</t>
  </si>
  <si>
    <t>Compromiso</t>
  </si>
  <si>
    <t>Saldo por Comprometer</t>
  </si>
  <si>
    <t>Pagado</t>
  </si>
  <si>
    <t>5.1</t>
  </si>
  <si>
    <t>5.1.01</t>
  </si>
  <si>
    <t xml:space="preserve">Remuneraciones Básicas </t>
  </si>
  <si>
    <t>5.1.02</t>
  </si>
  <si>
    <t xml:space="preserve">Remuneraciones Complementarias </t>
  </si>
  <si>
    <t>5.1.06</t>
  </si>
  <si>
    <t xml:space="preserve">Remuneraciones Temporales </t>
  </si>
  <si>
    <t xml:space="preserve">Aprotes Patronales a la Seguridad Social </t>
  </si>
  <si>
    <t>5.1.07</t>
  </si>
  <si>
    <t xml:space="preserve">Indemnizaciones </t>
  </si>
  <si>
    <t>5.3</t>
  </si>
  <si>
    <t>5.3.01</t>
  </si>
  <si>
    <t xml:space="preserve">Servicios Básicos </t>
  </si>
  <si>
    <t>5.3.02</t>
  </si>
  <si>
    <t xml:space="preserve">Servicios Generales </t>
  </si>
  <si>
    <t>5.3.03</t>
  </si>
  <si>
    <t xml:space="preserve">Traslados, Instalaciones, Viáticos y Subsistencias </t>
  </si>
  <si>
    <t>5.3.04</t>
  </si>
  <si>
    <t xml:space="preserve">Instalación, Mantenimiento y Reparación </t>
  </si>
  <si>
    <t>5.3.06</t>
  </si>
  <si>
    <t xml:space="preserve">Contratación de Estudios, Investigaciones y Servicios Técnicos Especializados </t>
  </si>
  <si>
    <t>5.3.08</t>
  </si>
  <si>
    <t xml:space="preserve">Bienes de Uso y Consumo Corriente </t>
  </si>
  <si>
    <t>5.6</t>
  </si>
  <si>
    <t>5.6.02</t>
  </si>
  <si>
    <t xml:space="preserve">Intereses y Otros Cargos en Titulos - Valores </t>
  </si>
  <si>
    <t>5.7</t>
  </si>
  <si>
    <t>5.7.01</t>
  </si>
  <si>
    <t xml:space="preserve">Impuestos, Tasas y Contribuciones </t>
  </si>
  <si>
    <t>5.7.02</t>
  </si>
  <si>
    <t xml:space="preserve">Seguros, Costos Financieros y Otros Gastos </t>
  </si>
  <si>
    <t>5.8</t>
  </si>
  <si>
    <t>5.8.01</t>
  </si>
  <si>
    <t xml:space="preserve">Transferencias Corrientes al Sector Público </t>
  </si>
  <si>
    <t xml:space="preserve">GASTOS DE INVERSIÓN </t>
  </si>
  <si>
    <t>7.1</t>
  </si>
  <si>
    <t>7.1.01</t>
  </si>
  <si>
    <t>7.1.02</t>
  </si>
  <si>
    <t>7.1.06</t>
  </si>
  <si>
    <t xml:space="preserve">Aporte Patronales a la Seguridad Social </t>
  </si>
  <si>
    <t>7.1.07</t>
  </si>
  <si>
    <t xml:space="preserve">Indemnización </t>
  </si>
  <si>
    <t>7.3</t>
  </si>
  <si>
    <t>7.3.02</t>
  </si>
  <si>
    <t>7.3.03</t>
  </si>
  <si>
    <t>Traslados, Instalaciones, Viáticos y Subsistencias</t>
  </si>
  <si>
    <t>7.3.04</t>
  </si>
  <si>
    <t xml:space="preserve">Instalaciones, Mantenimiento y Reparaciones </t>
  </si>
  <si>
    <t>7.3.06</t>
  </si>
  <si>
    <t>7.3.07</t>
  </si>
  <si>
    <t>Gastos en Informática</t>
  </si>
  <si>
    <t>7.3.08</t>
  </si>
  <si>
    <t xml:space="preserve">Bienes de Uso y Consumo de Inversión </t>
  </si>
  <si>
    <t>7.3.15</t>
  </si>
  <si>
    <t xml:space="preserve">Bienes Biológicos no Depreciables </t>
  </si>
  <si>
    <t>7.5</t>
  </si>
  <si>
    <t>7.5.01</t>
  </si>
  <si>
    <t xml:space="preserve">Obras de Infraestructura </t>
  </si>
  <si>
    <t>7.5.04</t>
  </si>
  <si>
    <t xml:space="preserve">Obras en Linea, Redes e Instalaciones Eléctricas y de Telecomunicaciones </t>
  </si>
  <si>
    <t>7.5.05</t>
  </si>
  <si>
    <t xml:space="preserve">Mantenimiento y Reparaciones </t>
  </si>
  <si>
    <t>7.7</t>
  </si>
  <si>
    <t>7.7.01</t>
  </si>
  <si>
    <t>7.7.02</t>
  </si>
  <si>
    <t>7.7.03</t>
  </si>
  <si>
    <t xml:space="preserve">Dietas  </t>
  </si>
  <si>
    <t>7.8</t>
  </si>
  <si>
    <t>7.8.02</t>
  </si>
  <si>
    <t xml:space="preserve">Transferencias y Donaciones de Inversión al Sector Privado Interno </t>
  </si>
  <si>
    <t>GASTOS DE CAPITAL</t>
  </si>
  <si>
    <t>8.4</t>
  </si>
  <si>
    <t>8.4.01</t>
  </si>
  <si>
    <t xml:space="preserve">Bienes Muebles </t>
  </si>
  <si>
    <t>8.4.02</t>
  </si>
  <si>
    <t xml:space="preserve">Bienes Inmuebles </t>
  </si>
  <si>
    <t xml:space="preserve">APLICACIÓN DEL FINANCIAMIENTO </t>
  </si>
  <si>
    <t>9.6</t>
  </si>
  <si>
    <t>9.6.02</t>
  </si>
  <si>
    <t>Amortización Deuda Interna</t>
  </si>
  <si>
    <t>9.7</t>
  </si>
  <si>
    <t>9.7.01</t>
  </si>
  <si>
    <t xml:space="preserve">Deuda Flotante </t>
  </si>
  <si>
    <t>9.9</t>
  </si>
  <si>
    <t>9.9.01</t>
  </si>
  <si>
    <t xml:space="preserve">Obligaciones no Reconocidas ni Pagadas de Ejercicios Anteriores </t>
  </si>
  <si>
    <t>TOTAL</t>
  </si>
  <si>
    <t xml:space="preserve">GASTOS CORRIENTES </t>
  </si>
  <si>
    <t>Gastos de personal corrientes</t>
  </si>
  <si>
    <t>Gastos de personal para la inversión</t>
  </si>
  <si>
    <t>Gastos</t>
  </si>
  <si>
    <t>Ingresos propios</t>
  </si>
  <si>
    <t>Índice</t>
  </si>
  <si>
    <t xml:space="preserve">Ingresos Codificados </t>
  </si>
  <si>
    <t xml:space="preserve">Ingresos Devengados </t>
  </si>
  <si>
    <t>Indice (Ingresos año n/Ingreso n - 1)</t>
  </si>
  <si>
    <t>Gastos totales en remuneración</t>
  </si>
  <si>
    <t xml:space="preserve">Bienes y Servicios de Consumo </t>
  </si>
  <si>
    <t xml:space="preserve">Gastos en Personal </t>
  </si>
  <si>
    <t xml:space="preserve">Gastos Financieros  </t>
  </si>
  <si>
    <t>Otros Gastos Corrientes</t>
  </si>
  <si>
    <t>Transferencias y Donaciones Corrientes</t>
  </si>
  <si>
    <t>Gastos en Personal para Inversión</t>
  </si>
  <si>
    <t>Bienes y Servicios para Inversión</t>
  </si>
  <si>
    <t>Obras Públicas</t>
  </si>
  <si>
    <t>Otros Gastos de Inversión</t>
  </si>
  <si>
    <t>Transferencias y Donaciones para Inversión</t>
  </si>
  <si>
    <t>Bienes de Larga Duración</t>
  </si>
  <si>
    <t>Amortización de la Deuda Pública</t>
  </si>
  <si>
    <t>Pasivo Circulante</t>
  </si>
  <si>
    <t>Otros Pasivos</t>
  </si>
  <si>
    <t>PORCENTAJE DE PARTICIPACIÓN DE INGRESOS CON RESPECTO AL DEVEGADO</t>
  </si>
  <si>
    <t>Código</t>
  </si>
  <si>
    <t>Porcentaje</t>
  </si>
  <si>
    <t>Ingresos Corrientes</t>
  </si>
  <si>
    <t>Ingresos de Capital</t>
  </si>
  <si>
    <t>Ingresos de Financiamiento</t>
  </si>
  <si>
    <t>TOTAL DE INGRESOS</t>
  </si>
  <si>
    <t>PORCENTAJE DE PARTICIPACIÓN DE GASTOS CON RESPECTO AL DEVEGADO</t>
  </si>
  <si>
    <t>Gastos Corrientes</t>
  </si>
  <si>
    <t>Gastos de Inversión</t>
  </si>
  <si>
    <t>Gastos de Capital</t>
  </si>
  <si>
    <t>Aplicación del Financiamiento</t>
  </si>
  <si>
    <t>TOTAL DE INGRESOS CORRIENTES</t>
  </si>
  <si>
    <t>Transferencias y donaciones de capital e inversiones</t>
  </si>
  <si>
    <t>TOTAL DE INGRESOS DE CAPITAL</t>
  </si>
  <si>
    <t>Financiamiento Público</t>
  </si>
  <si>
    <t>TOTAL DE INGRESOS DE FINANCIAMIENTO</t>
  </si>
  <si>
    <t>Gastos en personal</t>
  </si>
  <si>
    <t>Bienes y servicios de consumo</t>
  </si>
  <si>
    <t>Gastos Financieros</t>
  </si>
  <si>
    <t>TOTAL DE GASTOS CORRIENTES</t>
  </si>
  <si>
    <t>Gastos en personal para inversión</t>
  </si>
  <si>
    <t>Bienes y servicios para la inversión</t>
  </si>
  <si>
    <t>Otros Gastos de inversión</t>
  </si>
  <si>
    <t>Transferencias y donaciones para la inversión</t>
  </si>
  <si>
    <t>TOTAL DE GASTOS DE INVERSIÓN</t>
  </si>
  <si>
    <t>Bienes de larga duración</t>
  </si>
  <si>
    <t>TOTAL DE GASTOS DE CAPITAL</t>
  </si>
  <si>
    <t>Amortización de la deuda pública</t>
  </si>
  <si>
    <t>TOTAL DE APLICACIÓN DE FINANCIAMIENTO</t>
  </si>
  <si>
    <t>Respecto al codificado</t>
  </si>
  <si>
    <t>Respecto a la asignación inicial</t>
  </si>
  <si>
    <t>INGRESOS</t>
  </si>
  <si>
    <t>GASTOS</t>
  </si>
  <si>
    <t>1.</t>
  </si>
  <si>
    <t>2.</t>
  </si>
  <si>
    <t>Variación porcentual 2015-2016</t>
  </si>
  <si>
    <t>Variación porcentual 2016-2017</t>
  </si>
  <si>
    <t>*</t>
  </si>
  <si>
    <t xml:space="preserve">No existe una asignación inicial pero si la apertura de la cuenta </t>
  </si>
  <si>
    <t>1.1.01</t>
  </si>
  <si>
    <t>Sobre la Renta, Utilidades y Ganancias de Capital</t>
  </si>
  <si>
    <t>1.1.02</t>
  </si>
  <si>
    <t>Sobre la Propiedad</t>
  </si>
  <si>
    <t>1.1.07</t>
  </si>
  <si>
    <t>Impuestos Diversos</t>
  </si>
  <si>
    <t>1.3.01</t>
  </si>
  <si>
    <t>Tasas Generales</t>
  </si>
  <si>
    <t>1.3.04</t>
  </si>
  <si>
    <t xml:space="preserve">Contribuciones </t>
  </si>
  <si>
    <t>1.4.02</t>
  </si>
  <si>
    <t>Venta de Productos y Materiales</t>
  </si>
  <si>
    <t>1.4.03</t>
  </si>
  <si>
    <t xml:space="preserve">Ventas no Industriales </t>
  </si>
  <si>
    <t>1.7.02</t>
  </si>
  <si>
    <t xml:space="preserve">Renta por Arrendamientos de Bienes </t>
  </si>
  <si>
    <t>1.7.03</t>
  </si>
  <si>
    <t>Intereses por Mora</t>
  </si>
  <si>
    <t>1.7.04</t>
  </si>
  <si>
    <t xml:space="preserve">Multas  </t>
  </si>
  <si>
    <t>1.8.01</t>
  </si>
  <si>
    <t>Transferencias Corrientes del Sector Público</t>
  </si>
  <si>
    <t>1.8.02</t>
  </si>
  <si>
    <t>1.9.04</t>
  </si>
  <si>
    <t xml:space="preserve">Otros no Operacionales </t>
  </si>
  <si>
    <t>2.4.01</t>
  </si>
  <si>
    <t>2.4.02</t>
  </si>
  <si>
    <t>2.8.01</t>
  </si>
  <si>
    <t>Transferencias de Capital e Inversión del Sector Público</t>
  </si>
  <si>
    <t>2.8.03</t>
  </si>
  <si>
    <t>Donaciones de Capital del Exterior</t>
  </si>
  <si>
    <t>2.8.06</t>
  </si>
  <si>
    <t xml:space="preserve">Aportes y Paticipaciones de Capital e Inversión a los Gobiernos Autonomos Descentralizados y Regimenes Especiales </t>
  </si>
  <si>
    <t>2.8.10</t>
  </si>
  <si>
    <t>Asignación Prersupuestaria de Valores equivalentes al Impuesto al Valor Agregado(IVA)</t>
  </si>
  <si>
    <t>3.6.02</t>
  </si>
  <si>
    <t>Financiamiento público Interno</t>
  </si>
  <si>
    <t>3.7.01</t>
  </si>
  <si>
    <t>Saldos en Caja y Bancos</t>
  </si>
  <si>
    <t>3.8.01</t>
  </si>
  <si>
    <t xml:space="preserve">Impuestos  </t>
  </si>
  <si>
    <t>Venta de Bienes y Servicios de Entidades e Ingresos Operativos de Empresas Públicas</t>
  </si>
  <si>
    <t>Renta de Inversiones y Multas</t>
  </si>
  <si>
    <t>Otros Ingresos</t>
  </si>
  <si>
    <t>Venta de Activos no financieros</t>
  </si>
  <si>
    <t>Transferencias y Donaciones de Capital e Inversión</t>
  </si>
  <si>
    <t xml:space="preserve">Financiamiento Público  </t>
  </si>
  <si>
    <t>Donaciones Corrientes del Sector Privado Interno</t>
  </si>
  <si>
    <t>-</t>
  </si>
  <si>
    <t>TOTAL DE GASTOS</t>
  </si>
  <si>
    <t>Ingresos Recaudados</t>
  </si>
  <si>
    <t>Ingresos de Transferencias Corrientes</t>
  </si>
  <si>
    <t>Ingresos de Transferencias de Capital</t>
  </si>
  <si>
    <t>Ingresos de Transferencias Corrientes y Capital</t>
  </si>
  <si>
    <t>Ingresos Totales</t>
  </si>
  <si>
    <t>Ingresos Propios</t>
  </si>
  <si>
    <t>Pasivos Totales</t>
  </si>
  <si>
    <t>Gasto de Remuneración</t>
  </si>
  <si>
    <t>Gastos Totales</t>
  </si>
  <si>
    <t>Gastos en Obras Públicas</t>
  </si>
  <si>
    <t>Inversión Ejecutada</t>
  </si>
  <si>
    <t xml:space="preserve"> $                      -   </t>
  </si>
  <si>
    <t xml:space="preserve">                 -   </t>
  </si>
  <si>
    <t xml:space="preserve">                   -   </t>
  </si>
  <si>
    <t xml:space="preserve">Total </t>
  </si>
  <si>
    <t>Rural</t>
  </si>
  <si>
    <t>Urbana</t>
  </si>
  <si>
    <t>Población según su localización</t>
  </si>
  <si>
    <t xml:space="preserve">Mujeres </t>
  </si>
  <si>
    <t xml:space="preserve">Hombres </t>
  </si>
  <si>
    <t>Población según su género</t>
  </si>
  <si>
    <t>Aplicación de Financiamiento</t>
  </si>
  <si>
    <t>Presupuesto</t>
  </si>
  <si>
    <t>Resultado del Ejercicio</t>
  </si>
  <si>
    <t>Ingresos</t>
  </si>
  <si>
    <t xml:space="preserve">Porcentaje </t>
  </si>
  <si>
    <t>Año 2016</t>
  </si>
  <si>
    <t>Total de Pasivos + Patrimonio</t>
  </si>
  <si>
    <t xml:space="preserve">Patrimonio </t>
  </si>
  <si>
    <t xml:space="preserve">Pasivos </t>
  </si>
  <si>
    <t>Total de Activos</t>
  </si>
  <si>
    <t xml:space="preserve">Activos </t>
  </si>
  <si>
    <t>Adquirir los materiales de construcción para 22 Comunidades de acuerdo a presupuesto Participativo 2016</t>
  </si>
  <si>
    <t>Construir 5 obras pertenecientes a Presupuesto Participativo 2016</t>
  </si>
  <si>
    <t>Atender el 100% de solicitudes de mantenimiento y reparaciones en obras de Infraestructura, previo informe de factibilidad y que cuenten con presupuesto</t>
  </si>
  <si>
    <t>Implementar 4 proyectos de mejoramiento de infraestructura municipal</t>
  </si>
  <si>
    <t>Atender el 100 % requerimientos de señalización vial, adecuaciones en centro cantonal, materiales para personas de escasos recursos y obras de emergencia</t>
  </si>
  <si>
    <t>Implementar 2 proyectos de equipamiento urbano hasta fines del 2016</t>
  </si>
  <si>
    <t>Infraestructura y Equipamientos Públicos</t>
  </si>
  <si>
    <t xml:space="preserve">Objetivo Operativo </t>
  </si>
  <si>
    <t xml:space="preserve">Proyecto </t>
  </si>
  <si>
    <t xml:space="preserve">Departamento </t>
  </si>
  <si>
    <t>Macroproyecto:</t>
  </si>
  <si>
    <t>Atender el 100% de trámites relacionados a afectaciones de gravámenes en el cant{on Pucará</t>
  </si>
  <si>
    <t>Atender el 100% de trámites de registros de lo mercantil en el cant{on Pucará</t>
  </si>
  <si>
    <t>Atender el 100% de trámites de compra-venta receptados</t>
  </si>
  <si>
    <t>Registro de la propiedad</t>
  </si>
  <si>
    <t>Servicios Generales</t>
  </si>
  <si>
    <t xml:space="preserve">Alcanzar 100% de Proyecto de  fortalecimiento de  identidad corporativa a través de productos comunicacionales  </t>
  </si>
  <si>
    <t xml:space="preserve">Alcanzar 100% de plan de difusión de eventos culturales y festividades de cantonización. </t>
  </si>
  <si>
    <t xml:space="preserve">Emitir 30 cuñas, 120 microinformativos y 120 comunicados de difusión de actividades del GADM </t>
  </si>
  <si>
    <t xml:space="preserve">Realizar el 100% de rediseño la página Web y difundir información a través de las redes sociales y medios de comunacion regionales. </t>
  </si>
  <si>
    <t xml:space="preserve">Elaborar 2 proyectos de campañas de concientización, prevención y más. </t>
  </si>
  <si>
    <t>Elaborar 12 letreros de identificación obra</t>
  </si>
  <si>
    <t>Implementar 14 microinformativos  quincenales hasta finales de 2016.</t>
  </si>
  <si>
    <t>Comunicación Social y Relaciones Públicas (CSRP)</t>
  </si>
  <si>
    <t>Difusión de Gestión Institucional</t>
  </si>
  <si>
    <t>Instalar 1 equipo informático en caso de imposibilidad de reparación de equipos existentes</t>
  </si>
  <si>
    <t>Implementar el 100% de optimización de sistema de impresión</t>
  </si>
  <si>
    <t>Realizar el mantenimiento al 100% de las máquinas informáticas del Municipio</t>
  </si>
  <si>
    <t>Implementar 100% de Sistema Quipux (Gestión Documental) dentro de la Institución</t>
  </si>
  <si>
    <t>Fortalecimiento Administrativo</t>
  </si>
  <si>
    <t>Unidad de Sistemas</t>
  </si>
  <si>
    <t>Realizar el 100% de adquisiciones y procesos de compras públicas solicitadas que cuenten con presupuesto y aprobadas por instancias pertinentes</t>
  </si>
  <si>
    <t>Compras Públicas</t>
  </si>
  <si>
    <t>Cumplir el 100% del Plan de Saguridad y Salud Ocupacional</t>
  </si>
  <si>
    <t>Cumplir el 100% del Plan de Fortalecimiento de las Capacidades del Talento Humano 2016</t>
  </si>
  <si>
    <t>Talento Humano</t>
  </si>
  <si>
    <t>Preparar y Remitir 30  Ordenanzas y/o Reglamentos aprobadas por el Concejo Municipal</t>
  </si>
  <si>
    <t>Elaborar las actas de las sesiones de Concejo</t>
  </si>
  <si>
    <t>Elaborar 100% ordenes de pago sumilladas</t>
  </si>
  <si>
    <t>Tramitar el 85% de documentos y correspondencia para su proceso respectivo</t>
  </si>
  <si>
    <t>Secretaría General</t>
  </si>
  <si>
    <t>Lograr el 90% nivel de eficiencia en el proceso de registro de ingresos y egresos de bienes de consumo corriente y proyectos, stock máximo y mínimo, constatación de inventarios</t>
  </si>
  <si>
    <t>Realizar dos procesos de bajas de bienes durante al año 2016</t>
  </si>
  <si>
    <t>Bodega</t>
  </si>
  <si>
    <t>Lograr el 95% de eficiencia en la gestión económica y financiera del GAD</t>
  </si>
  <si>
    <t>Registrar y Generar el 100% de información financiera contable oportuna y confiable</t>
  </si>
  <si>
    <t>Lograr el 90% el nivel de eficiencia en el proceso de pagos, control y manejo de garantias; y proceso de devolución de impuestos.</t>
  </si>
  <si>
    <t>Disminuir en 20% la cartera vencida.</t>
  </si>
  <si>
    <t>Agilitar el 100% de  procesos internos e informes dentro de los plazos establecidos</t>
  </si>
  <si>
    <t>Lograr el 50% minimo de satiafacción en el servicio de atención al contribuyente</t>
  </si>
  <si>
    <t xml:space="preserve">Gestión y Administración financiera </t>
  </si>
  <si>
    <t xml:space="preserve">Dirección Financiera </t>
  </si>
  <si>
    <t xml:space="preserve">Desarrollo Institucional </t>
  </si>
  <si>
    <t>Realizar el 100% de plan de trabajo de mantenimiento del sistema de alcantarillado y tatamiento de aguas residuales del centro cantona</t>
  </si>
  <si>
    <t>Adecuar 125 unidades básicas de saneamiento y 6 plantas de tratamiento de aguas residuales</t>
  </si>
  <si>
    <t>Alcantarillado y depuración de aguas residuales</t>
  </si>
  <si>
    <t>Lograr el 100% de operación y mantenimiento del sistema de agua potable del centro cantonal</t>
  </si>
  <si>
    <t>Capacitar a 10 operadores de sistemas de agua potable de comunidadesm del cantón Pucará</t>
  </si>
  <si>
    <t>Fortalecer 10 Juntas Administradoras de Agua Potable</t>
  </si>
  <si>
    <t>Intervenir 4 sistemas de agua potable construidos en años anteriores</t>
  </si>
  <si>
    <t>Realizar 5 estudios para conostrucción de sistemas de agua potable</t>
  </si>
  <si>
    <t>Lograr un avance promedio de 55 % en la construcción de sistemas de agua potable para 10 comunidades en el cantón Pucará hasta finales del 2016</t>
  </si>
  <si>
    <t xml:space="preserve">Agua Potable </t>
  </si>
  <si>
    <t xml:space="preserve">Unidad de Agua Potable </t>
  </si>
  <si>
    <t>Dotación y mejoramiento de servicios básicos</t>
  </si>
  <si>
    <t>Tramitar el 100% de procesos relacionados a Bienes inmuebles Patrimoniales</t>
  </si>
  <si>
    <t>Planificación Urbana y Patrimonio</t>
  </si>
  <si>
    <t>Dirección de Planificación y Proyectos</t>
  </si>
  <si>
    <t>Formular 1 proyecto para gestión de financiamiento pùblico o externo</t>
  </si>
  <si>
    <t>Generar 4 estudios de infraestructura de equipamiento urbano</t>
  </si>
  <si>
    <t>Formulación estudios y proyectos estratégicos</t>
  </si>
  <si>
    <t>Tramitar el 100% de procesos relacionados a Uso y Ocupación de Suelo remitidos a Dirección de Planificación</t>
  </si>
  <si>
    <t>Generar 1 documento de actualización del Plan de Desarrollo y Ordenamiento Territorial de acuerdo a lineamientos de Senplades hasta agosto 2016</t>
  </si>
  <si>
    <t>Formular y aprobar el 100% del Plan Regulador  de Uso y Ocupación del Suelo hasta julio 2016</t>
  </si>
  <si>
    <t>Planificación  Territorial y Desarrollo</t>
  </si>
  <si>
    <t>Formular 1 documento consolidado del POA 2017 institucional en base a la planificación de todas las direcciones departamentales</t>
  </si>
  <si>
    <t>Formular 1 documento síntesis de Presupuesto participativo priorizado aprobado por comunidades</t>
  </si>
  <si>
    <t>Generar 1 documento de Plan Estratégico Institucional y 1 documento de Plan Plurianual hasta finales de 2016</t>
  </si>
  <si>
    <t>Implementar el 100% de Sistema de Planificación, monitoreo y evaluación institucional hasta finales del 2016</t>
  </si>
  <si>
    <t xml:space="preserve">Planificación Estrateégica Institucional </t>
  </si>
  <si>
    <t xml:space="preserve">Dirección de Planificación y Proyectos </t>
  </si>
  <si>
    <t>Realizar el 100% de Actualizacion del Catastro Gramalote y Sarayunga levantamiento de informacion, realizacion de fichas, ingreso al sistema</t>
  </si>
  <si>
    <t xml:space="preserve">Tramitar al 100% de solicitudes de lineas de fábrica, fraccionamientos, divisiones, unificaciones, construcciones </t>
  </si>
  <si>
    <t>Tramitar el 100% de avaluos y reavaluos  solicitados</t>
  </si>
  <si>
    <t>Dar tramite al 100% de solicitudes de contribuyentes  y en todas las areas  receptada</t>
  </si>
  <si>
    <t>Atender el 100% de requerimientos de asesoría e información de trámites prediales y catastrales</t>
  </si>
  <si>
    <t xml:space="preserve">Gestión de Avaluos y Catastros </t>
  </si>
  <si>
    <t xml:space="preserve">Unidad de Avaluos y Catastros </t>
  </si>
  <si>
    <t>Tramitar en un 50% los procesos solicitados para la explotación de áridos y petreos en el año 2016</t>
  </si>
  <si>
    <t>Facilitar al 100%  guias de movilizacion bovina y porcina en el transcurso del año</t>
  </si>
  <si>
    <t>Elaborar diferentes proyectos en un 100% con los permisos ambientales de los proyectos en desarrollo para el 2016.</t>
  </si>
  <si>
    <t>Implementar al 100% el plan de restauración forestal con especies nativas y endémicas para el 2016.</t>
  </si>
  <si>
    <t>Controlar la calidad ambiental en un 90% los procesos productivos del camal y de lácteos para el año 2016</t>
  </si>
  <si>
    <t>Monitorear y realizar el 80% al seguimiento del Plan de Manejo Ambiental de los Sistemas de Saneamiento Ambiental.</t>
  </si>
  <si>
    <t>Ejecutar en un 100% el Plan de Manejo Ambiental del Mantenimiento de la Vía Ñariguiña - Guena - San Gerardo para el año 2016.</t>
  </si>
  <si>
    <t xml:space="preserve">Gestión Mbiental </t>
  </si>
  <si>
    <t xml:space="preserve">Unidad de Gestión Ambiental </t>
  </si>
  <si>
    <t>Tramitar el 100% de solicitudes relacionados con matriculación, revisión vehicular y títulos habilitantes</t>
  </si>
  <si>
    <t xml:space="preserve">Tránsito y Movilidad </t>
  </si>
  <si>
    <t xml:space="preserve">Unidad de Tránsito </t>
  </si>
  <si>
    <t xml:space="preserve">Planificación Estratégica y Territorial </t>
  </si>
  <si>
    <t>Crear 1 ordenanza para el cobro de multas y sanciones a violadores y el seguimiento de la disposicion</t>
  </si>
  <si>
    <t xml:space="preserve">Articular el  100% de casos de protección derechosde  que deben ser resueltos en Instancias superiores (Fiscalía y Juzgado) </t>
  </si>
  <si>
    <t>Inclusión Social, Equidad y Género</t>
  </si>
  <si>
    <t>Junta cantonal de protección de derechos de la niñez y adolescencia de Pucará</t>
  </si>
  <si>
    <t>Cumplir 100% actividades de articulación institucional para la promoción, protección y restitución de derechos de los Grupos de Atención Prioritaria</t>
  </si>
  <si>
    <t xml:space="preserve">Cumplir el 100% de plan de actividades en beneficio del cumplimiento de los derechos de los gupos de atención prioritarios </t>
  </si>
  <si>
    <t>Concejo Cantonal de protección de derechos Pucará</t>
  </si>
  <si>
    <t>Ejecutar Plan de Fiestas por Cantonización</t>
  </si>
  <si>
    <t>Dirigir la implementación de 5 agendas de eventos socio-culturales patrocinados por el Municipio de Pucará</t>
  </si>
  <si>
    <t xml:space="preserve">Promocion Cultural y Social </t>
  </si>
  <si>
    <t xml:space="preserve">Biblioteca, Deporte y Cultura </t>
  </si>
  <si>
    <t xml:space="preserve">Desarrollo Social y Participacion Ciudadana </t>
  </si>
  <si>
    <t>PLAN OPERATIVO ANUAL RESUMIDO DEL GAD PUCARÁ</t>
  </si>
  <si>
    <t>POBLACIÓN DEL CANTÓN PUCARÁ</t>
  </si>
  <si>
    <t>ASPECTOS ECONÓMICOS DEL CANTÓN PUCARÁ</t>
  </si>
  <si>
    <t>UNIVERSIDAD DE CUENCA</t>
  </si>
  <si>
    <t>FACULTAD DE CIENCIAS ECONÓMICAS Y ADMINISTRATIVAS</t>
  </si>
  <si>
    <t>CARRERA DE CONTABILIDAD Y AUDITORÍA</t>
  </si>
  <si>
    <t>PROYECTO INTEGRADOR PREVIO A LA OBTENCIÓN DEL</t>
  </si>
  <si>
    <t>TÍTULO DE CONTADOR PÚBLICO AUDITOR</t>
  </si>
  <si>
    <t>MODALIDAD: PROYECTO INTEGRADOR</t>
  </si>
  <si>
    <t>AUTORES:</t>
  </si>
  <si>
    <t>CINTHYA ALEXANDRA QUITUISACA COLLAGUAZO</t>
  </si>
  <si>
    <t>C.I.: 010437934-2</t>
  </si>
  <si>
    <t>JUAN DIEGO REYES PESANTEZ</t>
  </si>
  <si>
    <t>C.I.: 010702925-8</t>
  </si>
  <si>
    <t>DIRECTOR:</t>
  </si>
  <si>
    <t>CPA. EDGAR FRANCISCO CALDERÓN LEDESMA, MBA.</t>
  </si>
  <si>
    <t>C.I.: 010254414-5</t>
  </si>
  <si>
    <t>CUENCA - ECUADOR</t>
  </si>
  <si>
    <t>CONTENIDO</t>
  </si>
  <si>
    <t>Plan Operativo Anual del GADM Pucará</t>
  </si>
  <si>
    <t>Cédula Presupuestaria de Ingresos</t>
  </si>
  <si>
    <t>Cédula Presupuestaria de Gastos</t>
  </si>
  <si>
    <t>3.</t>
  </si>
  <si>
    <t>4.</t>
  </si>
  <si>
    <t>Resumen de Población del Cantón</t>
  </si>
  <si>
    <t>Ingresos Devengados / Ingresos Codificados</t>
  </si>
  <si>
    <t>Gastos Devengados / Gastos Codificados</t>
  </si>
  <si>
    <t>Gastos Comprometidos / Gastos Devengados</t>
  </si>
  <si>
    <t>Ingresos y Gastos Recaudados / Devengados</t>
  </si>
  <si>
    <t>Participación de Ingresos y Gastos</t>
  </si>
  <si>
    <t>Reformas de Ingresos y Gastos / Asignación Inicial</t>
  </si>
  <si>
    <t>Indicadores I</t>
  </si>
  <si>
    <t>Indicadores II</t>
  </si>
  <si>
    <t>Variación Año 2015-2016 y 2016-2017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</si>
  <si>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</si>
  <si>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</si>
  <si>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</si>
  <si>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</si>
  <si>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</si>
  <si>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</si>
  <si>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</si>
  <si>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</si>
  <si>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</si>
  <si>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</si>
  <si>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Resumen de Aspectos Económicos del Cantón</t>
  </si>
  <si>
    <t>“ANÁLISIS AL CICLO PRESUPUESTARIO DEL GOBIERNO AUTÓNOMO DESCENTRALIZADO DEL CANTÓN PUCARÁ PERÍODO 2016”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</si>
</sst>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[$$-300A]\ * #,##0.00_ ;_-[$$-300A]\ * \-#,##0.00\ ;_-[$$-300A]\ * &quot;-&quot;??_ ;_-@_ "/>
    <numFmt numFmtId="165" formatCode="_ [$$-300A]* #,##0.00_ ;_ [$$-300A]* \-#,##0.00_ ;_ [$$-300A]* &quot;-&quot;??_ ;_ @_ "/>
    <numFmt numFmtId="166" formatCode="#,##0.00;\-#,##0.00;0.00"/>
    <numFmt numFmtId="167" formatCode="#,##0.00_ ;\-#,##0.00\ "/>
  </numFmts>
  <fonts count="4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Calibri"/>
      <family val="2"/>
      <scheme val="minor"/>
    </font>
    <font>
      <b/>
      <sz val="6"/>
      <name val="Arial"/>
      <family val="2"/>
    </font>
    <font>
      <sz val="9"/>
      <color rgb="FFFF0000"/>
      <name val="Arial"/>
      <family val="2"/>
    </font>
    <font>
      <sz val="8"/>
      <color theme="1"/>
      <name val="Arial"/>
      <family val="2"/>
    </font>
    <font>
      <b/>
      <sz val="8"/>
      <color indexed="8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b/>
      <sz val="6"/>
      <color theme="1"/>
      <name val="Arial"/>
      <family val="2"/>
    </font>
    <font>
      <b/>
      <sz val="6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6"/>
      <color theme="1"/>
      <name val="Arial Black"/>
      <family val="2"/>
    </font>
    <font>
      <b/>
      <sz val="12"/>
      <color theme="0"/>
      <name val="Arial"/>
      <family val="2"/>
    </font>
    <font>
      <sz val="9"/>
      <color theme="0"/>
      <name val="Arial"/>
      <family val="2"/>
    </font>
    <font>
      <b/>
      <sz val="11"/>
      <color rgb="FF0070C0"/>
      <name val="Arial"/>
      <family val="2"/>
    </font>
    <font>
      <sz val="11"/>
      <color rgb="FF0070C0"/>
      <name val="Arial"/>
      <family val="2"/>
    </font>
    <font>
      <sz val="11"/>
      <name val="Calibri"/>
      <family val="2"/>
      <scheme val="minor"/>
    </font>
    <font>
      <b/>
      <sz val="16"/>
      <color theme="1"/>
      <name val="Arial Black"/>
      <family val="2"/>
    </font>
    <font>
      <b/>
      <sz val="14"/>
      <color theme="1"/>
      <name val="Arial"/>
      <family val="2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 Black"/>
      <family val="2"/>
    </font>
    <font>
      <u/>
      <sz val="11"/>
      <color theme="1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9"/>
      </patternFill>
    </fill>
    <fill>
      <patternFill patternType="solid">
        <fgColor theme="4"/>
        <bgColor indexed="8"/>
      </patternFill>
    </fill>
    <fill>
      <patternFill patternType="solid">
        <fgColor theme="4" tint="0.79998168889431442"/>
        <bgColor indexed="9"/>
      </patternFill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indexed="8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59999389629810485"/>
      </top>
      <bottom/>
      <diagonal/>
    </border>
    <border>
      <left style="medium">
        <color rgb="FF9BC2E6"/>
      </left>
      <right style="medium">
        <color rgb="FF9BC2E6"/>
      </right>
      <top/>
      <bottom style="medium">
        <color rgb="FF9BC2E6"/>
      </bottom>
      <diagonal/>
    </border>
    <border>
      <left/>
      <right style="medium">
        <color rgb="FF9BC2E6"/>
      </right>
      <top/>
      <bottom style="medium">
        <color rgb="FF9BC2E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9BC2E6"/>
      </left>
      <right style="medium">
        <color rgb="FF9BC2E6"/>
      </right>
      <top style="medium">
        <color rgb="FF9BC2E6"/>
      </top>
      <bottom/>
      <diagonal/>
    </border>
    <border>
      <left/>
      <right style="medium">
        <color rgb="FF9BC2E6"/>
      </right>
      <top style="medium">
        <color rgb="FF9BC2E6"/>
      </top>
      <bottom/>
      <diagonal/>
    </border>
  </borders>
  <cellStyleXfs count="7">
    <xf numFmtId="0" fontId="0" fillId="0" borderId="0"/>
    <xf numFmtId="0" fontId="1" fillId="0" borderId="0">
      <alignment vertical="top"/>
    </xf>
    <xf numFmtId="9" fontId="4" fillId="0" borderId="0" applyFont="0" applyFill="0" applyBorder="0" applyAlignment="0" applyProtection="0"/>
    <xf numFmtId="0" fontId="1" fillId="0" borderId="0">
      <alignment vertical="top"/>
    </xf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6" fillId="0" borderId="0" applyNumberFormat="0" applyFill="0" applyBorder="0" applyAlignment="0" applyProtection="0"/>
  </cellStyleXfs>
  <cellXfs count="401">
    <xf numFmtId="0" fontId="0" fillId="0" borderId="0" xfId="0"/>
    <xf numFmtId="0" fontId="5" fillId="4" borderId="0" xfId="0" applyFont="1" applyFill="1" applyBorder="1"/>
    <xf numFmtId="0" fontId="0" fillId="4" borderId="0" xfId="0" applyFill="1"/>
    <xf numFmtId="164" fontId="5" fillId="4" borderId="0" xfId="0" applyNumberFormat="1" applyFont="1" applyFill="1" applyBorder="1"/>
    <xf numFmtId="165" fontId="5" fillId="4" borderId="0" xfId="0" applyNumberFormat="1" applyFont="1" applyFill="1" applyBorder="1"/>
    <xf numFmtId="9" fontId="5" fillId="4" borderId="0" xfId="2" applyFont="1" applyFill="1" applyBorder="1"/>
    <xf numFmtId="0" fontId="7" fillId="4" borderId="0" xfId="0" applyFont="1" applyFill="1" applyBorder="1"/>
    <xf numFmtId="164" fontId="6" fillId="4" borderId="0" xfId="1" applyNumberFormat="1" applyFont="1" applyFill="1" applyBorder="1" applyAlignment="1">
      <alignment vertical="top"/>
    </xf>
    <xf numFmtId="0" fontId="7" fillId="4" borderId="0" xfId="0" applyFont="1" applyFill="1" applyBorder="1" applyAlignment="1">
      <alignment horizontal="center"/>
    </xf>
    <xf numFmtId="10" fontId="5" fillId="4" borderId="0" xfId="2" applyNumberFormat="1" applyFont="1" applyFill="1" applyBorder="1"/>
    <xf numFmtId="164" fontId="5" fillId="4" borderId="0" xfId="0" applyNumberFormat="1" applyFont="1" applyFill="1"/>
    <xf numFmtId="0" fontId="5" fillId="4" borderId="0" xfId="0" applyFont="1" applyFill="1"/>
    <xf numFmtId="9" fontId="5" fillId="4" borderId="0" xfId="2" applyFont="1" applyFill="1"/>
    <xf numFmtId="0" fontId="3" fillId="3" borderId="0" xfId="0" applyFont="1" applyFill="1" applyAlignment="1">
      <alignment vertical="center"/>
    </xf>
    <xf numFmtId="0" fontId="2" fillId="2" borderId="0" xfId="1" applyFont="1" applyFill="1" applyAlignment="1">
      <alignment vertical="center" readingOrder="1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164" fontId="3" fillId="0" borderId="2" xfId="0" applyNumberFormat="1" applyFont="1" applyBorder="1" applyAlignment="1">
      <alignment vertical="center"/>
    </xf>
    <xf numFmtId="0" fontId="9" fillId="0" borderId="2" xfId="0" applyFont="1" applyBorder="1"/>
    <xf numFmtId="0" fontId="3" fillId="7" borderId="2" xfId="0" applyFont="1" applyFill="1" applyBorder="1" applyAlignment="1">
      <alignment horizontal="left" vertical="center"/>
    </xf>
    <xf numFmtId="0" fontId="3" fillId="7" borderId="2" xfId="0" applyFont="1" applyFill="1" applyBorder="1" applyAlignment="1">
      <alignment vertical="center"/>
    </xf>
    <xf numFmtId="164" fontId="3" fillId="7" borderId="2" xfId="0" applyNumberFormat="1" applyFont="1" applyFill="1" applyBorder="1" applyAlignment="1">
      <alignment vertical="center"/>
    </xf>
    <xf numFmtId="0" fontId="10" fillId="10" borderId="2" xfId="1" applyFont="1" applyFill="1" applyBorder="1" applyAlignment="1">
      <alignment horizontal="left" vertical="center" wrapText="1" readingOrder="1"/>
    </xf>
    <xf numFmtId="0" fontId="10" fillId="10" borderId="2" xfId="1" applyFont="1" applyFill="1" applyBorder="1" applyAlignment="1">
      <alignment vertical="center" readingOrder="1"/>
    </xf>
    <xf numFmtId="0" fontId="8" fillId="5" borderId="2" xfId="1" applyFont="1" applyFill="1" applyBorder="1" applyAlignment="1">
      <alignment horizontal="center" vertical="top" wrapText="1" readingOrder="1"/>
    </xf>
    <xf numFmtId="164" fontId="5" fillId="4" borderId="2" xfId="0" applyNumberFormat="1" applyFont="1" applyFill="1" applyBorder="1"/>
    <xf numFmtId="0" fontId="7" fillId="4" borderId="2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 vertical="center"/>
    </xf>
    <xf numFmtId="0" fontId="3" fillId="7" borderId="3" xfId="0" applyFont="1" applyFill="1" applyBorder="1" applyAlignment="1">
      <alignment vertical="center"/>
    </xf>
    <xf numFmtId="164" fontId="3" fillId="7" borderId="3" xfId="0" applyNumberFormat="1" applyFont="1" applyFill="1" applyBorder="1" applyAlignment="1">
      <alignment vertical="center"/>
    </xf>
    <xf numFmtId="0" fontId="3" fillId="6" borderId="4" xfId="0" applyFont="1" applyFill="1" applyBorder="1" applyAlignment="1">
      <alignment horizontal="center" vertical="center"/>
    </xf>
    <xf numFmtId="164" fontId="3" fillId="6" borderId="4" xfId="0" applyNumberFormat="1" applyFont="1" applyFill="1" applyBorder="1" applyAlignment="1">
      <alignment horizontal="center" vertical="center"/>
    </xf>
    <xf numFmtId="164" fontId="3" fillId="6" borderId="4" xfId="0" applyNumberFormat="1" applyFont="1" applyFill="1" applyBorder="1" applyAlignment="1">
      <alignment horizontal="center" vertical="center" wrapText="1"/>
    </xf>
    <xf numFmtId="0" fontId="10" fillId="10" borderId="3" xfId="1" applyFont="1" applyFill="1" applyBorder="1" applyAlignment="1">
      <alignment horizontal="left" vertical="center" wrapText="1" readingOrder="1"/>
    </xf>
    <xf numFmtId="0" fontId="10" fillId="10" borderId="3" xfId="1" applyFont="1" applyFill="1" applyBorder="1" applyAlignment="1">
      <alignment vertical="center" readingOrder="1"/>
    </xf>
    <xf numFmtId="164" fontId="7" fillId="6" borderId="7" xfId="0" applyNumberFormat="1" applyFont="1" applyFill="1" applyBorder="1" applyAlignment="1">
      <alignment horizontal="center" vertical="center" wrapText="1"/>
    </xf>
    <xf numFmtId="0" fontId="8" fillId="10" borderId="2" xfId="1" applyFont="1" applyFill="1" applyBorder="1" applyAlignment="1">
      <alignment horizontal="center" vertical="top" wrapText="1" readingOrder="1"/>
    </xf>
    <xf numFmtId="164" fontId="5" fillId="7" borderId="2" xfId="0" applyNumberFormat="1" applyFont="1" applyFill="1" applyBorder="1"/>
    <xf numFmtId="10" fontId="10" fillId="2" borderId="2" xfId="2" applyNumberFormat="1" applyFont="1" applyFill="1" applyBorder="1" applyAlignment="1">
      <alignment vertical="center"/>
    </xf>
    <xf numFmtId="10" fontId="3" fillId="7" borderId="3" xfId="2" applyNumberFormat="1" applyFont="1" applyFill="1" applyBorder="1" applyAlignment="1">
      <alignment vertical="center"/>
    </xf>
    <xf numFmtId="10" fontId="3" fillId="0" borderId="2" xfId="2" applyNumberFormat="1" applyFont="1" applyBorder="1" applyAlignment="1">
      <alignment vertical="center"/>
    </xf>
    <xf numFmtId="10" fontId="3" fillId="7" borderId="2" xfId="2" applyNumberFormat="1" applyFont="1" applyFill="1" applyBorder="1" applyAlignment="1">
      <alignment vertical="center"/>
    </xf>
    <xf numFmtId="0" fontId="5" fillId="4" borderId="8" xfId="0" applyFont="1" applyFill="1" applyBorder="1"/>
    <xf numFmtId="0" fontId="11" fillId="2" borderId="2" xfId="1" applyFont="1" applyFill="1" applyBorder="1" applyAlignment="1">
      <alignment horizontal="left" vertical="center" wrapText="1" readingOrder="1"/>
    </xf>
    <xf numFmtId="0" fontId="11" fillId="2" borderId="2" xfId="1" applyFont="1" applyFill="1" applyBorder="1" applyAlignment="1">
      <alignment vertical="center" readingOrder="1"/>
    </xf>
    <xf numFmtId="0" fontId="11" fillId="0" borderId="2" xfId="0" applyFont="1" applyBorder="1" applyAlignment="1">
      <alignment vertical="center" wrapText="1"/>
    </xf>
    <xf numFmtId="10" fontId="10" fillId="10" borderId="3" xfId="2" applyNumberFormat="1" applyFont="1" applyFill="1" applyBorder="1" applyAlignment="1">
      <alignment horizontal="right" vertical="center" readingOrder="1"/>
    </xf>
    <xf numFmtId="10" fontId="11" fillId="5" borderId="3" xfId="2" applyNumberFormat="1" applyFont="1" applyFill="1" applyBorder="1" applyAlignment="1">
      <alignment horizontal="right" vertical="center" readingOrder="1"/>
    </xf>
    <xf numFmtId="0" fontId="12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vertical="center"/>
    </xf>
    <xf numFmtId="164" fontId="12" fillId="0" borderId="2" xfId="0" applyNumberFormat="1" applyFont="1" applyBorder="1" applyAlignment="1">
      <alignment vertical="center"/>
    </xf>
    <xf numFmtId="0" fontId="13" fillId="0" borderId="2" xfId="0" applyFont="1" applyBorder="1"/>
    <xf numFmtId="164" fontId="3" fillId="4" borderId="0" xfId="0" applyNumberFormat="1" applyFont="1" applyFill="1" applyBorder="1" applyAlignment="1">
      <alignment vertical="center"/>
    </xf>
    <xf numFmtId="164" fontId="6" fillId="5" borderId="2" xfId="1" applyNumberFormat="1" applyFont="1" applyFill="1" applyBorder="1" applyAlignment="1">
      <alignment vertical="top"/>
    </xf>
    <xf numFmtId="164" fontId="6" fillId="10" borderId="2" xfId="1" applyNumberFormat="1" applyFont="1" applyFill="1" applyBorder="1" applyAlignment="1">
      <alignment vertical="top"/>
    </xf>
    <xf numFmtId="0" fontId="7" fillId="7" borderId="2" xfId="0" applyFont="1" applyFill="1" applyBorder="1" applyAlignment="1">
      <alignment horizontal="center"/>
    </xf>
    <xf numFmtId="10" fontId="3" fillId="4" borderId="3" xfId="2" applyNumberFormat="1" applyFont="1" applyFill="1" applyBorder="1" applyAlignment="1">
      <alignment vertical="center"/>
    </xf>
    <xf numFmtId="10" fontId="12" fillId="4" borderId="3" xfId="2" applyNumberFormat="1" applyFont="1" applyFill="1" applyBorder="1" applyAlignment="1">
      <alignment vertical="center"/>
    </xf>
    <xf numFmtId="164" fontId="5" fillId="4" borderId="0" xfId="2" applyNumberFormat="1" applyFont="1" applyFill="1" applyBorder="1"/>
    <xf numFmtId="10" fontId="3" fillId="4" borderId="2" xfId="2" applyNumberFormat="1" applyFont="1" applyFill="1" applyBorder="1" applyAlignment="1">
      <alignment horizontal="right" vertical="center"/>
    </xf>
    <xf numFmtId="9" fontId="5" fillId="4" borderId="0" xfId="2" applyFont="1" applyFill="1" applyBorder="1" applyAlignment="1">
      <alignment horizontal="center"/>
    </xf>
    <xf numFmtId="164" fontId="3" fillId="3" borderId="0" xfId="0" applyNumberFormat="1" applyFont="1" applyFill="1" applyAlignment="1">
      <alignment vertical="center"/>
    </xf>
    <xf numFmtId="164" fontId="3" fillId="7" borderId="3" xfId="0" applyNumberFormat="1" applyFont="1" applyFill="1" applyBorder="1" applyAlignment="1">
      <alignment horizontal="left" vertical="center"/>
    </xf>
    <xf numFmtId="10" fontId="3" fillId="7" borderId="3" xfId="2" applyNumberFormat="1" applyFont="1" applyFill="1" applyBorder="1" applyAlignment="1">
      <alignment horizontal="right" vertical="center"/>
    </xf>
    <xf numFmtId="10" fontId="11" fillId="2" borderId="2" xfId="2" applyNumberFormat="1" applyFont="1" applyFill="1" applyBorder="1" applyAlignment="1">
      <alignment vertical="center"/>
    </xf>
    <xf numFmtId="0" fontId="10" fillId="8" borderId="4" xfId="1" applyFont="1" applyFill="1" applyBorder="1" applyAlignment="1">
      <alignment horizontal="center" vertical="center" wrapText="1" readingOrder="1"/>
    </xf>
    <xf numFmtId="0" fontId="10" fillId="8" borderId="4" xfId="1" applyFont="1" applyFill="1" applyBorder="1" applyAlignment="1">
      <alignment horizontal="center" vertical="center" readingOrder="1"/>
    </xf>
    <xf numFmtId="164" fontId="10" fillId="8" borderId="4" xfId="1" applyNumberFormat="1" applyFont="1" applyFill="1" applyBorder="1" applyAlignment="1">
      <alignment horizontal="center" vertical="center" readingOrder="1"/>
    </xf>
    <xf numFmtId="164" fontId="10" fillId="8" borderId="4" xfId="1" applyNumberFormat="1" applyFont="1" applyFill="1" applyBorder="1" applyAlignment="1">
      <alignment horizontal="center" vertical="center" wrapText="1" readingOrder="1"/>
    </xf>
    <xf numFmtId="0" fontId="12" fillId="3" borderId="0" xfId="0" applyFont="1" applyFill="1" applyAlignment="1">
      <alignment vertical="center"/>
    </xf>
    <xf numFmtId="0" fontId="12" fillId="3" borderId="0" xfId="0" applyFont="1" applyFill="1" applyAlignment="1">
      <alignment vertical="top"/>
    </xf>
    <xf numFmtId="0" fontId="3" fillId="6" borderId="4" xfId="0" applyFont="1" applyFill="1" applyBorder="1" applyAlignment="1">
      <alignment vertical="center"/>
    </xf>
    <xf numFmtId="164" fontId="3" fillId="6" borderId="4" xfId="0" applyNumberFormat="1" applyFont="1" applyFill="1" applyBorder="1" applyAlignment="1">
      <alignment vertical="center"/>
    </xf>
    <xf numFmtId="164" fontId="12" fillId="3" borderId="0" xfId="0" applyNumberFormat="1" applyFont="1" applyFill="1" applyAlignment="1">
      <alignment vertical="top"/>
    </xf>
    <xf numFmtId="164" fontId="12" fillId="3" borderId="0" xfId="0" applyNumberFormat="1" applyFont="1" applyFill="1" applyAlignment="1">
      <alignment vertical="top" wrapText="1"/>
    </xf>
    <xf numFmtId="0" fontId="12" fillId="0" borderId="0" xfId="0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vertical="center"/>
    </xf>
    <xf numFmtId="0" fontId="12" fillId="0" borderId="5" xfId="0" applyFont="1" applyBorder="1" applyAlignment="1">
      <alignment vertical="center"/>
    </xf>
    <xf numFmtId="164" fontId="12" fillId="0" borderId="5" xfId="0" applyNumberFormat="1" applyFont="1" applyBorder="1" applyAlignment="1">
      <alignment vertical="center"/>
    </xf>
    <xf numFmtId="0" fontId="12" fillId="0" borderId="0" xfId="0" applyFont="1" applyAlignment="1">
      <alignment horizontal="left"/>
    </xf>
    <xf numFmtId="164" fontId="12" fillId="0" borderId="0" xfId="0" applyNumberFormat="1" applyFont="1"/>
    <xf numFmtId="164" fontId="3" fillId="0" borderId="2" xfId="0" applyNumberFormat="1" applyFont="1" applyBorder="1" applyAlignment="1">
      <alignment vertical="center" wrapText="1"/>
    </xf>
    <xf numFmtId="0" fontId="16" fillId="4" borderId="0" xfId="0" applyFont="1" applyFill="1"/>
    <xf numFmtId="0" fontId="3" fillId="4" borderId="0" xfId="0" applyFont="1" applyFill="1"/>
    <xf numFmtId="0" fontId="12" fillId="4" borderId="0" xfId="0" applyFont="1" applyFill="1"/>
    <xf numFmtId="10" fontId="11" fillId="2" borderId="2" xfId="2" applyNumberFormat="1" applyFont="1" applyFill="1" applyBorder="1" applyAlignment="1">
      <alignment vertical="center" readingOrder="1"/>
    </xf>
    <xf numFmtId="10" fontId="3" fillId="6" borderId="4" xfId="2" applyNumberFormat="1" applyFont="1" applyFill="1" applyBorder="1" applyAlignment="1">
      <alignment vertical="center"/>
    </xf>
    <xf numFmtId="10" fontId="16" fillId="4" borderId="0" xfId="2" applyNumberFormat="1" applyFont="1" applyFill="1"/>
    <xf numFmtId="10" fontId="12" fillId="4" borderId="0" xfId="2" applyNumberFormat="1" applyFont="1" applyFill="1"/>
    <xf numFmtId="0" fontId="12" fillId="4" borderId="0" xfId="0" applyFont="1" applyFill="1" applyAlignment="1">
      <alignment horizontal="right"/>
    </xf>
    <xf numFmtId="0" fontId="12" fillId="4" borderId="0" xfId="0" applyFont="1" applyFill="1" applyAlignment="1"/>
    <xf numFmtId="0" fontId="3" fillId="7" borderId="3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10" fontId="17" fillId="9" borderId="4" xfId="2" applyNumberFormat="1" applyFont="1" applyFill="1" applyBorder="1" applyAlignment="1">
      <alignment horizontal="center" vertical="center" wrapText="1"/>
    </xf>
    <xf numFmtId="0" fontId="17" fillId="9" borderId="4" xfId="0" applyFont="1" applyFill="1" applyBorder="1" applyAlignment="1">
      <alignment horizontal="center" vertical="center" wrapText="1"/>
    </xf>
    <xf numFmtId="0" fontId="16" fillId="4" borderId="0" xfId="0" applyFont="1" applyFill="1" applyBorder="1"/>
    <xf numFmtId="164" fontId="16" fillId="4" borderId="0" xfId="2" applyNumberFormat="1" applyFont="1" applyFill="1" applyBorder="1"/>
    <xf numFmtId="10" fontId="12" fillId="0" borderId="2" xfId="2" applyNumberFormat="1" applyFont="1" applyBorder="1" applyAlignment="1">
      <alignment vertical="center"/>
    </xf>
    <xf numFmtId="10" fontId="12" fillId="4" borderId="5" xfId="2" applyNumberFormat="1" applyFont="1" applyFill="1" applyBorder="1" applyAlignment="1">
      <alignment horizontal="right" vertical="center"/>
    </xf>
    <xf numFmtId="10" fontId="12" fillId="0" borderId="5" xfId="2" applyNumberFormat="1" applyFont="1" applyBorder="1" applyAlignment="1">
      <alignment vertical="center"/>
    </xf>
    <xf numFmtId="0" fontId="16" fillId="4" borderId="0" xfId="0" applyFont="1" applyFill="1" applyAlignment="1">
      <alignment horizontal="left"/>
    </xf>
    <xf numFmtId="164" fontId="16" fillId="4" borderId="0" xfId="0" applyNumberFormat="1" applyFont="1" applyFill="1"/>
    <xf numFmtId="0" fontId="16" fillId="4" borderId="0" xfId="0" applyFont="1" applyFill="1" applyBorder="1" applyAlignment="1">
      <alignment wrapText="1"/>
    </xf>
    <xf numFmtId="0" fontId="9" fillId="0" borderId="2" xfId="0" applyFont="1" applyBorder="1" applyAlignment="1">
      <alignment wrapText="1"/>
    </xf>
    <xf numFmtId="0" fontId="3" fillId="7" borderId="2" xfId="0" applyFont="1" applyFill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3" fillId="6" borderId="4" xfId="0" applyFont="1" applyFill="1" applyBorder="1" applyAlignment="1">
      <alignment vertical="center" wrapText="1"/>
    </xf>
    <xf numFmtId="0" fontId="16" fillId="4" borderId="0" xfId="0" applyFont="1" applyFill="1" applyAlignment="1">
      <alignment wrapText="1"/>
    </xf>
    <xf numFmtId="0" fontId="12" fillId="4" borderId="0" xfId="0" applyFont="1" applyFill="1" applyAlignment="1">
      <alignment wrapText="1"/>
    </xf>
    <xf numFmtId="164" fontId="12" fillId="4" borderId="0" xfId="0" applyNumberFormat="1" applyFont="1" applyFill="1"/>
    <xf numFmtId="0" fontId="12" fillId="0" borderId="0" xfId="0" applyFont="1" applyAlignment="1">
      <alignment wrapText="1"/>
    </xf>
    <xf numFmtId="0" fontId="3" fillId="6" borderId="4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2" fillId="4" borderId="9" xfId="0" applyFont="1" applyFill="1" applyBorder="1"/>
    <xf numFmtId="0" fontId="12" fillId="4" borderId="0" xfId="0" applyFont="1" applyFill="1" applyBorder="1" applyAlignment="1">
      <alignment horizontal="center"/>
    </xf>
    <xf numFmtId="0" fontId="12" fillId="4" borderId="0" xfId="0" applyFont="1" applyFill="1" applyBorder="1" applyAlignment="1">
      <alignment wrapText="1"/>
    </xf>
    <xf numFmtId="164" fontId="12" fillId="4" borderId="0" xfId="0" applyNumberFormat="1" applyFont="1" applyFill="1" applyBorder="1" applyAlignment="1">
      <alignment vertical="center"/>
    </xf>
    <xf numFmtId="10" fontId="12" fillId="4" borderId="0" xfId="2" applyNumberFormat="1" applyFont="1" applyFill="1" applyBorder="1" applyAlignment="1">
      <alignment vertical="center"/>
    </xf>
    <xf numFmtId="0" fontId="12" fillId="4" borderId="10" xfId="0" applyFont="1" applyFill="1" applyBorder="1"/>
    <xf numFmtId="0" fontId="3" fillId="6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 wrapText="1"/>
    </xf>
    <xf numFmtId="10" fontId="3" fillId="6" borderId="4" xfId="2" applyNumberFormat="1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/>
    </xf>
    <xf numFmtId="0" fontId="12" fillId="4" borderId="3" xfId="0" applyFont="1" applyFill="1" applyBorder="1" applyAlignment="1">
      <alignment wrapText="1"/>
    </xf>
    <xf numFmtId="164" fontId="12" fillId="4" borderId="3" xfId="0" applyNumberFormat="1" applyFont="1" applyFill="1" applyBorder="1" applyAlignment="1">
      <alignment vertical="center"/>
    </xf>
    <xf numFmtId="0" fontId="12" fillId="4" borderId="2" xfId="0" applyFont="1" applyFill="1" applyBorder="1" applyAlignment="1">
      <alignment horizontal="center"/>
    </xf>
    <xf numFmtId="0" fontId="12" fillId="4" borderId="5" xfId="0" applyFont="1" applyFill="1" applyBorder="1" applyAlignment="1">
      <alignment wrapText="1"/>
    </xf>
    <xf numFmtId="164" fontId="12" fillId="4" borderId="5" xfId="0" applyNumberFormat="1" applyFont="1" applyFill="1" applyBorder="1" applyAlignment="1">
      <alignment vertical="center"/>
    </xf>
    <xf numFmtId="10" fontId="12" fillId="4" borderId="5" xfId="2" applyNumberFormat="1" applyFont="1" applyFill="1" applyBorder="1" applyAlignment="1">
      <alignment vertical="center"/>
    </xf>
    <xf numFmtId="0" fontId="3" fillId="4" borderId="9" xfId="0" applyFont="1" applyFill="1" applyBorder="1"/>
    <xf numFmtId="0" fontId="3" fillId="4" borderId="0" xfId="0" applyFont="1" applyFill="1" applyBorder="1" applyAlignment="1">
      <alignment horizontal="center"/>
    </xf>
    <xf numFmtId="0" fontId="3" fillId="6" borderId="4" xfId="0" applyFont="1" applyFill="1" applyBorder="1" applyAlignment="1">
      <alignment wrapText="1"/>
    </xf>
    <xf numFmtId="0" fontId="3" fillId="4" borderId="10" xfId="0" applyFont="1" applyFill="1" applyBorder="1"/>
    <xf numFmtId="0" fontId="16" fillId="4" borderId="0" xfId="0" applyFont="1" applyFill="1" applyBorder="1" applyAlignment="1">
      <alignment horizontal="center"/>
    </xf>
    <xf numFmtId="0" fontId="16" fillId="0" borderId="0" xfId="0" applyFont="1" applyBorder="1" applyAlignment="1">
      <alignment wrapText="1"/>
    </xf>
    <xf numFmtId="0" fontId="12" fillId="4" borderId="2" xfId="0" applyFont="1" applyFill="1" applyBorder="1" applyAlignment="1">
      <alignment wrapText="1"/>
    </xf>
    <xf numFmtId="164" fontId="12" fillId="4" borderId="2" xfId="0" applyNumberFormat="1" applyFont="1" applyFill="1" applyBorder="1" applyAlignment="1">
      <alignment vertical="center"/>
    </xf>
    <xf numFmtId="10" fontId="12" fillId="4" borderId="2" xfId="2" applyNumberFormat="1" applyFont="1" applyFill="1" applyBorder="1" applyAlignment="1">
      <alignment vertical="center"/>
    </xf>
    <xf numFmtId="0" fontId="3" fillId="4" borderId="0" xfId="0" applyFont="1" applyFill="1" applyBorder="1" applyAlignment="1">
      <alignment wrapText="1"/>
    </xf>
    <xf numFmtId="10" fontId="3" fillId="4" borderId="0" xfId="2" applyNumberFormat="1" applyFont="1" applyFill="1" applyBorder="1" applyAlignment="1">
      <alignment vertical="center"/>
    </xf>
    <xf numFmtId="0" fontId="12" fillId="4" borderId="11" xfId="0" applyFont="1" applyFill="1" applyBorder="1"/>
    <xf numFmtId="0" fontId="12" fillId="4" borderId="12" xfId="0" applyFont="1" applyFill="1" applyBorder="1" applyAlignment="1">
      <alignment horizontal="center"/>
    </xf>
    <xf numFmtId="0" fontId="12" fillId="4" borderId="12" xfId="0" applyFont="1" applyFill="1" applyBorder="1" applyAlignment="1">
      <alignment wrapText="1"/>
    </xf>
    <xf numFmtId="164" fontId="12" fillId="4" borderId="12" xfId="0" applyNumberFormat="1" applyFont="1" applyFill="1" applyBorder="1" applyAlignment="1">
      <alignment vertical="center"/>
    </xf>
    <xf numFmtId="10" fontId="12" fillId="4" borderId="12" xfId="2" applyNumberFormat="1" applyFont="1" applyFill="1" applyBorder="1" applyAlignment="1">
      <alignment vertical="center"/>
    </xf>
    <xf numFmtId="0" fontId="12" fillId="4" borderId="13" xfId="0" applyFont="1" applyFill="1" applyBorder="1"/>
    <xf numFmtId="0" fontId="12" fillId="4" borderId="0" xfId="0" applyFont="1" applyFill="1" applyBorder="1"/>
    <xf numFmtId="0" fontId="12" fillId="4" borderId="6" xfId="0" applyFont="1" applyFill="1" applyBorder="1" applyAlignment="1">
      <alignment wrapText="1"/>
    </xf>
    <xf numFmtId="164" fontId="12" fillId="4" borderId="6" xfId="0" applyNumberFormat="1" applyFont="1" applyFill="1" applyBorder="1" applyAlignment="1">
      <alignment vertical="center"/>
    </xf>
    <xf numFmtId="10" fontId="12" fillId="4" borderId="6" xfId="2" applyNumberFormat="1" applyFont="1" applyFill="1" applyBorder="1" applyAlignment="1">
      <alignment vertical="center"/>
    </xf>
    <xf numFmtId="0" fontId="12" fillId="4" borderId="0" xfId="0" applyFont="1" applyFill="1" applyAlignment="1">
      <alignment horizontal="center"/>
    </xf>
    <xf numFmtId="164" fontId="12" fillId="4" borderId="0" xfId="0" applyNumberFormat="1" applyFont="1" applyFill="1" applyAlignment="1">
      <alignment vertical="center"/>
    </xf>
    <xf numFmtId="10" fontId="12" fillId="4" borderId="0" xfId="2" applyNumberFormat="1" applyFont="1" applyFill="1" applyAlignment="1">
      <alignment vertical="center"/>
    </xf>
    <xf numFmtId="0" fontId="10" fillId="9" borderId="4" xfId="0" applyFont="1" applyFill="1" applyBorder="1" applyAlignment="1">
      <alignment vertical="center"/>
    </xf>
    <xf numFmtId="10" fontId="10" fillId="9" borderId="4" xfId="2" applyNumberFormat="1" applyFont="1" applyFill="1" applyBorder="1" applyAlignment="1">
      <alignment vertical="center"/>
    </xf>
    <xf numFmtId="10" fontId="3" fillId="0" borderId="2" xfId="2" applyNumberFormat="1" applyFont="1" applyBorder="1" applyAlignment="1">
      <alignment horizontal="right" vertical="center"/>
    </xf>
    <xf numFmtId="10" fontId="12" fillId="0" borderId="2" xfId="2" applyNumberFormat="1" applyFont="1" applyBorder="1" applyAlignment="1">
      <alignment horizontal="right" vertical="center"/>
    </xf>
    <xf numFmtId="10" fontId="3" fillId="6" borderId="4" xfId="2" applyNumberFormat="1" applyFont="1" applyFill="1" applyBorder="1" applyAlignment="1">
      <alignment horizontal="right" vertical="center"/>
    </xf>
    <xf numFmtId="0" fontId="12" fillId="3" borderId="0" xfId="0" applyFont="1" applyFill="1" applyAlignment="1">
      <alignment vertical="top" wrapText="1"/>
    </xf>
    <xf numFmtId="164" fontId="3" fillId="0" borderId="0" xfId="0" applyNumberFormat="1" applyFont="1" applyAlignment="1">
      <alignment vertical="center"/>
    </xf>
    <xf numFmtId="10" fontId="12" fillId="3" borderId="0" xfId="2" applyNumberFormat="1" applyFont="1" applyFill="1" applyAlignment="1">
      <alignment horizontal="right" vertical="top" wrapText="1"/>
    </xf>
    <xf numFmtId="10" fontId="10" fillId="8" borderId="4" xfId="2" applyNumberFormat="1" applyFont="1" applyFill="1" applyBorder="1" applyAlignment="1">
      <alignment horizontal="right" vertical="center" wrapText="1" readingOrder="1"/>
    </xf>
    <xf numFmtId="10" fontId="3" fillId="7" borderId="2" xfId="2" applyNumberFormat="1" applyFont="1" applyFill="1" applyBorder="1" applyAlignment="1">
      <alignment horizontal="right" vertical="center"/>
    </xf>
    <xf numFmtId="10" fontId="12" fillId="0" borderId="5" xfId="2" applyNumberFormat="1" applyFont="1" applyBorder="1" applyAlignment="1">
      <alignment horizontal="right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vertical="center" wrapText="1"/>
    </xf>
    <xf numFmtId="164" fontId="12" fillId="3" borderId="0" xfId="5" applyNumberFormat="1" applyFont="1" applyFill="1" applyAlignment="1">
      <alignment vertical="top" wrapText="1"/>
    </xf>
    <xf numFmtId="164" fontId="12" fillId="3" borderId="0" xfId="5" applyNumberFormat="1" applyFont="1" applyFill="1" applyAlignment="1">
      <alignment vertical="top"/>
    </xf>
    <xf numFmtId="164" fontId="10" fillId="8" borderId="4" xfId="5" applyNumberFormat="1" applyFont="1" applyFill="1" applyBorder="1" applyAlignment="1">
      <alignment horizontal="center" vertical="center" wrapText="1" readingOrder="1"/>
    </xf>
    <xf numFmtId="164" fontId="10" fillId="8" borderId="4" xfId="5" applyNumberFormat="1" applyFont="1" applyFill="1" applyBorder="1" applyAlignment="1">
      <alignment horizontal="center" vertical="center" readingOrder="1"/>
    </xf>
    <xf numFmtId="164" fontId="10" fillId="10" borderId="3" xfId="5" applyNumberFormat="1" applyFont="1" applyFill="1" applyBorder="1" applyAlignment="1">
      <alignment vertical="center" wrapText="1" readingOrder="1"/>
    </xf>
    <xf numFmtId="164" fontId="10" fillId="10" borderId="3" xfId="5" applyNumberFormat="1" applyFont="1" applyFill="1" applyBorder="1" applyAlignment="1">
      <alignment vertical="center" readingOrder="1"/>
    </xf>
    <xf numFmtId="164" fontId="11" fillId="2" borderId="2" xfId="5" applyNumberFormat="1" applyFont="1" applyFill="1" applyBorder="1" applyAlignment="1">
      <alignment vertical="center" wrapText="1" readingOrder="1"/>
    </xf>
    <xf numFmtId="164" fontId="11" fillId="2" borderId="2" xfId="5" applyNumberFormat="1" applyFont="1" applyFill="1" applyBorder="1" applyAlignment="1">
      <alignment vertical="center" readingOrder="1"/>
    </xf>
    <xf numFmtId="164" fontId="11" fillId="2" borderId="2" xfId="5" applyNumberFormat="1" applyFont="1" applyFill="1" applyBorder="1" applyAlignment="1">
      <alignment vertical="center" wrapText="1"/>
    </xf>
    <xf numFmtId="164" fontId="11" fillId="2" borderId="2" xfId="5" applyNumberFormat="1" applyFont="1" applyFill="1" applyBorder="1" applyAlignment="1">
      <alignment vertical="center"/>
    </xf>
    <xf numFmtId="164" fontId="10" fillId="10" borderId="2" xfId="5" applyNumberFormat="1" applyFont="1" applyFill="1" applyBorder="1" applyAlignment="1">
      <alignment vertical="center" wrapText="1"/>
    </xf>
    <xf numFmtId="164" fontId="10" fillId="10" borderId="2" xfId="5" applyNumberFormat="1" applyFont="1" applyFill="1" applyBorder="1" applyAlignment="1">
      <alignment vertical="center"/>
    </xf>
    <xf numFmtId="164" fontId="10" fillId="9" borderId="4" xfId="5" applyNumberFormat="1" applyFont="1" applyFill="1" applyBorder="1" applyAlignment="1">
      <alignment vertical="center" wrapText="1"/>
    </xf>
    <xf numFmtId="164" fontId="10" fillId="9" borderId="4" xfId="5" applyNumberFormat="1" applyFont="1" applyFill="1" applyBorder="1" applyAlignment="1">
      <alignment vertical="center"/>
    </xf>
    <xf numFmtId="164" fontId="3" fillId="6" borderId="4" xfId="5" applyNumberFormat="1" applyFont="1" applyFill="1" applyBorder="1" applyAlignment="1">
      <alignment horizontal="center" vertical="center" wrapText="1"/>
    </xf>
    <xf numFmtId="164" fontId="3" fillId="6" borderId="4" xfId="5" applyNumberFormat="1" applyFont="1" applyFill="1" applyBorder="1" applyAlignment="1">
      <alignment horizontal="center" vertical="center"/>
    </xf>
    <xf numFmtId="164" fontId="3" fillId="7" borderId="3" xfId="5" applyNumberFormat="1" applyFont="1" applyFill="1" applyBorder="1" applyAlignment="1">
      <alignment vertical="center" wrapText="1"/>
    </xf>
    <xf numFmtId="164" fontId="3" fillId="7" borderId="3" xfId="5" applyNumberFormat="1" applyFont="1" applyFill="1" applyBorder="1" applyAlignment="1">
      <alignment vertical="center"/>
    </xf>
    <xf numFmtId="164" fontId="12" fillId="0" borderId="2" xfId="5" applyNumberFormat="1" applyFont="1" applyBorder="1" applyAlignment="1">
      <alignment vertical="center" wrapText="1"/>
    </xf>
    <xf numFmtId="164" fontId="12" fillId="0" borderId="2" xfId="5" applyNumberFormat="1" applyFont="1" applyBorder="1" applyAlignment="1">
      <alignment vertical="center"/>
    </xf>
    <xf numFmtId="164" fontId="3" fillId="7" borderId="2" xfId="5" applyNumberFormat="1" applyFont="1" applyFill="1" applyBorder="1" applyAlignment="1">
      <alignment vertical="center" wrapText="1"/>
    </xf>
    <xf numFmtId="164" fontId="3" fillId="7" borderId="2" xfId="5" applyNumberFormat="1" applyFont="1" applyFill="1" applyBorder="1" applyAlignment="1">
      <alignment vertical="center"/>
    </xf>
    <xf numFmtId="164" fontId="3" fillId="6" borderId="4" xfId="5" applyNumberFormat="1" applyFont="1" applyFill="1" applyBorder="1" applyAlignment="1">
      <alignment vertical="center" wrapText="1"/>
    </xf>
    <xf numFmtId="164" fontId="3" fillId="6" borderId="4" xfId="5" applyNumberFormat="1" applyFont="1" applyFill="1" applyBorder="1" applyAlignment="1">
      <alignment vertical="center"/>
    </xf>
    <xf numFmtId="0" fontId="5" fillId="4" borderId="0" xfId="0" applyFont="1" applyFill="1" applyBorder="1" applyAlignment="1"/>
    <xf numFmtId="165" fontId="5" fillId="4" borderId="0" xfId="0" applyNumberFormat="1" applyFont="1" applyFill="1" applyBorder="1" applyAlignment="1"/>
    <xf numFmtId="0" fontId="0" fillId="4" borderId="0" xfId="0" applyFill="1" applyBorder="1"/>
    <xf numFmtId="0" fontId="14" fillId="4" borderId="0" xfId="0" applyFont="1" applyFill="1" applyAlignment="1">
      <alignment horizontal="justify" vertical="center"/>
    </xf>
    <xf numFmtId="0" fontId="7" fillId="4" borderId="0" xfId="0" applyFont="1" applyFill="1" applyBorder="1" applyAlignment="1">
      <alignment horizontal="center" vertical="top"/>
    </xf>
    <xf numFmtId="0" fontId="5" fillId="4" borderId="0" xfId="0" applyFont="1" applyFill="1" applyBorder="1" applyAlignment="1">
      <alignment vertical="top"/>
    </xf>
    <xf numFmtId="9" fontId="7" fillId="6" borderId="20" xfId="2" applyFont="1" applyFill="1" applyBorder="1" applyAlignment="1">
      <alignment horizontal="center" vertical="center" wrapText="1"/>
    </xf>
    <xf numFmtId="0" fontId="5" fillId="4" borderId="21" xfId="0" applyFont="1" applyFill="1" applyBorder="1"/>
    <xf numFmtId="164" fontId="5" fillId="4" borderId="2" xfId="2" applyNumberFormat="1" applyFont="1" applyFill="1" applyBorder="1"/>
    <xf numFmtId="0" fontId="7" fillId="6" borderId="7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wrapText="1"/>
    </xf>
    <xf numFmtId="9" fontId="5" fillId="4" borderId="2" xfId="2" applyFont="1" applyFill="1" applyBorder="1" applyAlignment="1">
      <alignment vertical="center"/>
    </xf>
    <xf numFmtId="10" fontId="10" fillId="8" borderId="4" xfId="2" applyNumberFormat="1" applyFont="1" applyFill="1" applyBorder="1" applyAlignment="1">
      <alignment horizontal="center" vertical="center" wrapText="1" readingOrder="1"/>
    </xf>
    <xf numFmtId="0" fontId="19" fillId="4" borderId="0" xfId="0" applyFont="1" applyFill="1"/>
    <xf numFmtId="164" fontId="19" fillId="4" borderId="0" xfId="5" applyNumberFormat="1" applyFont="1" applyFill="1"/>
    <xf numFmtId="0" fontId="20" fillId="2" borderId="0" xfId="1" applyFont="1" applyFill="1" applyAlignment="1">
      <alignment horizontal="center" vertical="top" wrapText="1" readingOrder="1"/>
    </xf>
    <xf numFmtId="0" fontId="22" fillId="8" borderId="4" xfId="1" applyFont="1" applyFill="1" applyBorder="1" applyAlignment="1">
      <alignment horizontal="center" vertical="center" readingOrder="1"/>
    </xf>
    <xf numFmtId="1" fontId="22" fillId="8" borderId="4" xfId="1" applyNumberFormat="1" applyFont="1" applyFill="1" applyBorder="1" applyAlignment="1">
      <alignment horizontal="center" vertical="center" readingOrder="1"/>
    </xf>
    <xf numFmtId="0" fontId="19" fillId="3" borderId="0" xfId="0" applyFont="1" applyFill="1" applyAlignment="1">
      <alignment vertical="top"/>
    </xf>
    <xf numFmtId="0" fontId="22" fillId="10" borderId="3" xfId="1" applyFont="1" applyFill="1" applyBorder="1" applyAlignment="1">
      <alignment horizontal="left" vertical="center" wrapText="1" readingOrder="1"/>
    </xf>
    <xf numFmtId="0" fontId="22" fillId="10" borderId="3" xfId="1" applyFont="1" applyFill="1" applyBorder="1" applyAlignment="1">
      <alignment vertical="center" readingOrder="1"/>
    </xf>
    <xf numFmtId="164" fontId="22" fillId="10" borderId="3" xfId="1" applyNumberFormat="1" applyFont="1" applyFill="1" applyBorder="1" applyAlignment="1">
      <alignment vertical="center" readingOrder="1"/>
    </xf>
    <xf numFmtId="164" fontId="22" fillId="10" borderId="3" xfId="5" applyNumberFormat="1" applyFont="1" applyFill="1" applyBorder="1" applyAlignment="1">
      <alignment horizontal="right" vertical="center" readingOrder="1"/>
    </xf>
    <xf numFmtId="10" fontId="22" fillId="10" borderId="3" xfId="2" applyNumberFormat="1" applyFont="1" applyFill="1" applyBorder="1" applyAlignment="1">
      <alignment horizontal="right" vertical="center" readingOrder="1"/>
    </xf>
    <xf numFmtId="0" fontId="20" fillId="2" borderId="0" xfId="1" applyFont="1" applyFill="1" applyAlignment="1">
      <alignment horizontal="left" vertical="top" wrapText="1" readingOrder="1"/>
    </xf>
    <xf numFmtId="0" fontId="23" fillId="2" borderId="2" xfId="1" applyFont="1" applyFill="1" applyBorder="1" applyAlignment="1">
      <alignment horizontal="left" vertical="center" wrapText="1" readingOrder="1"/>
    </xf>
    <xf numFmtId="0" fontId="23" fillId="2" borderId="2" xfId="1" applyFont="1" applyFill="1" applyBorder="1" applyAlignment="1">
      <alignment vertical="center" readingOrder="1"/>
    </xf>
    <xf numFmtId="164" fontId="23" fillId="2" borderId="2" xfId="1" applyNumberFormat="1" applyFont="1" applyFill="1" applyBorder="1" applyAlignment="1">
      <alignment vertical="center" readingOrder="1"/>
    </xf>
    <xf numFmtId="164" fontId="23" fillId="5" borderId="3" xfId="5" applyNumberFormat="1" applyFont="1" applyFill="1" applyBorder="1" applyAlignment="1">
      <alignment horizontal="right" vertical="center" readingOrder="1"/>
    </xf>
    <xf numFmtId="10" fontId="23" fillId="5" borderId="3" xfId="2" applyNumberFormat="1" applyFont="1" applyFill="1" applyBorder="1" applyAlignment="1">
      <alignment horizontal="right" vertical="center" readingOrder="1"/>
    </xf>
    <xf numFmtId="0" fontId="19" fillId="0" borderId="0" xfId="0" applyFont="1"/>
    <xf numFmtId="0" fontId="23" fillId="0" borderId="2" xfId="0" applyFont="1" applyBorder="1" applyAlignment="1">
      <alignment vertical="center" wrapText="1"/>
    </xf>
    <xf numFmtId="164" fontId="23" fillId="0" borderId="2" xfId="0" applyNumberFormat="1" applyFont="1" applyBorder="1" applyAlignment="1">
      <alignment vertical="center" wrapText="1"/>
    </xf>
    <xf numFmtId="164" fontId="23" fillId="2" borderId="2" xfId="1" applyNumberFormat="1" applyFont="1" applyFill="1" applyBorder="1" applyAlignment="1">
      <alignment vertical="center"/>
    </xf>
    <xf numFmtId="166" fontId="24" fillId="2" borderId="0" xfId="1" applyNumberFormat="1" applyFont="1" applyFill="1" applyAlignment="1">
      <alignment horizontal="right" vertical="top"/>
    </xf>
    <xf numFmtId="0" fontId="22" fillId="10" borderId="2" xfId="1" applyFont="1" applyFill="1" applyBorder="1" applyAlignment="1">
      <alignment horizontal="left" vertical="center" wrapText="1" readingOrder="1"/>
    </xf>
    <xf numFmtId="0" fontId="22" fillId="10" borderId="2" xfId="1" applyFont="1" applyFill="1" applyBorder="1" applyAlignment="1">
      <alignment vertical="center" readingOrder="1"/>
    </xf>
    <xf numFmtId="164" fontId="22" fillId="10" borderId="2" xfId="1" applyNumberFormat="1" applyFont="1" applyFill="1" applyBorder="1" applyAlignment="1">
      <alignment vertical="center" readingOrder="1"/>
    </xf>
    <xf numFmtId="164" fontId="22" fillId="10" borderId="2" xfId="1" applyNumberFormat="1" applyFont="1" applyFill="1" applyBorder="1" applyAlignment="1">
      <alignment vertical="center"/>
    </xf>
    <xf numFmtId="0" fontId="23" fillId="2" borderId="2" xfId="1" applyFont="1" applyFill="1" applyBorder="1" applyAlignment="1">
      <alignment vertical="center" wrapText="1" readingOrder="1"/>
    </xf>
    <xf numFmtId="0" fontId="22" fillId="9" borderId="4" xfId="0" applyFont="1" applyFill="1" applyBorder="1" applyAlignment="1">
      <alignment vertical="center"/>
    </xf>
    <xf numFmtId="164" fontId="22" fillId="9" borderId="4" xfId="5" applyNumberFormat="1" applyFont="1" applyFill="1" applyBorder="1" applyAlignment="1">
      <alignment vertical="center" wrapText="1"/>
    </xf>
    <xf numFmtId="10" fontId="22" fillId="9" borderId="4" xfId="2" applyNumberFormat="1" applyFont="1" applyFill="1" applyBorder="1" applyAlignment="1">
      <alignment vertical="center" wrapText="1"/>
    </xf>
    <xf numFmtId="166" fontId="20" fillId="2" borderId="0" xfId="1" applyNumberFormat="1" applyFont="1" applyFill="1" applyAlignment="1">
      <alignment horizontal="right" vertical="top"/>
    </xf>
    <xf numFmtId="0" fontId="17" fillId="8" borderId="4" xfId="1" applyFont="1" applyFill="1" applyBorder="1" applyAlignment="1">
      <alignment horizontal="center" vertical="center" wrapText="1" readingOrder="1"/>
    </xf>
    <xf numFmtId="0" fontId="26" fillId="6" borderId="4" xfId="0" applyFont="1" applyFill="1" applyBorder="1" applyAlignment="1">
      <alignment horizontal="center" vertical="center"/>
    </xf>
    <xf numFmtId="0" fontId="25" fillId="13" borderId="0" xfId="0" applyFont="1" applyFill="1" applyAlignment="1">
      <alignment vertical="center"/>
    </xf>
    <xf numFmtId="0" fontId="21" fillId="11" borderId="22" xfId="0" applyFont="1" applyFill="1" applyBorder="1" applyAlignment="1">
      <alignment vertical="center"/>
    </xf>
    <xf numFmtId="10" fontId="21" fillId="11" borderId="23" xfId="0" applyNumberFormat="1" applyFont="1" applyFill="1" applyBorder="1" applyAlignment="1">
      <alignment horizontal="right" vertical="center" wrapText="1"/>
    </xf>
    <xf numFmtId="4" fontId="19" fillId="4" borderId="0" xfId="0" applyNumberFormat="1" applyFont="1" applyFill="1"/>
    <xf numFmtId="164" fontId="21" fillId="11" borderId="23" xfId="0" applyNumberFormat="1" applyFont="1" applyFill="1" applyBorder="1" applyAlignment="1">
      <alignment vertical="center" wrapText="1"/>
    </xf>
    <xf numFmtId="164" fontId="5" fillId="4" borderId="0" xfId="0" applyNumberFormat="1" applyFont="1" applyFill="1" applyBorder="1" applyAlignment="1"/>
    <xf numFmtId="164" fontId="12" fillId="0" borderId="0" xfId="0" applyNumberFormat="1" applyFont="1" applyAlignment="1">
      <alignment vertical="center"/>
    </xf>
    <xf numFmtId="0" fontId="30" fillId="4" borderId="0" xfId="0" applyFont="1" applyFill="1" applyAlignment="1">
      <alignment vertical="center" wrapText="1"/>
    </xf>
    <xf numFmtId="0" fontId="7" fillId="4" borderId="27" xfId="0" applyFont="1" applyFill="1" applyBorder="1" applyAlignment="1">
      <alignment horizontal="center" vertical="top" wrapText="1"/>
    </xf>
    <xf numFmtId="0" fontId="7" fillId="4" borderId="27" xfId="0" applyFont="1" applyFill="1" applyBorder="1" applyAlignment="1">
      <alignment horizontal="left" vertical="top" wrapText="1"/>
    </xf>
    <xf numFmtId="0" fontId="5" fillId="4" borderId="24" xfId="0" applyFont="1" applyFill="1" applyBorder="1" applyAlignment="1">
      <alignment vertical="top" wrapText="1"/>
    </xf>
    <xf numFmtId="0" fontId="5" fillId="4" borderId="27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vertical="top" wrapText="1"/>
    </xf>
    <xf numFmtId="0" fontId="30" fillId="4" borderId="0" xfId="0" applyFont="1" applyFill="1" applyBorder="1" applyAlignment="1">
      <alignment vertical="center" wrapText="1"/>
    </xf>
    <xf numFmtId="0" fontId="7" fillId="4" borderId="27" xfId="0" applyFont="1" applyFill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vertical="center" wrapText="1"/>
    </xf>
    <xf numFmtId="0" fontId="5" fillId="4" borderId="24" xfId="0" applyFont="1" applyFill="1" applyBorder="1" applyAlignment="1">
      <alignment horizontal="left" vertical="center" wrapText="1"/>
    </xf>
    <xf numFmtId="0" fontId="5" fillId="4" borderId="27" xfId="0" applyFont="1" applyFill="1" applyBorder="1" applyAlignment="1">
      <alignment vertical="center" wrapText="1"/>
    </xf>
    <xf numFmtId="0" fontId="7" fillId="4" borderId="27" xfId="0" applyFont="1" applyFill="1" applyBorder="1" applyAlignment="1">
      <alignment horizontal="center" vertical="center" wrapText="1"/>
    </xf>
    <xf numFmtId="0" fontId="31" fillId="4" borderId="0" xfId="0" applyFont="1" applyFill="1" applyAlignment="1">
      <alignment vertical="center" wrapText="1"/>
    </xf>
    <xf numFmtId="0" fontId="30" fillId="4" borderId="0" xfId="0" applyFont="1" applyFill="1" applyAlignment="1">
      <alignment horizontal="center" vertical="center" wrapText="1"/>
    </xf>
    <xf numFmtId="0" fontId="7" fillId="6" borderId="24" xfId="0" applyFont="1" applyFill="1" applyBorder="1" applyAlignment="1">
      <alignment horizontal="center" vertical="center" wrapText="1"/>
    </xf>
    <xf numFmtId="0" fontId="7" fillId="7" borderId="24" xfId="0" applyFont="1" applyFill="1" applyBorder="1" applyAlignment="1">
      <alignment horizontal="center" vertical="top" wrapText="1"/>
    </xf>
    <xf numFmtId="41" fontId="5" fillId="4" borderId="24" xfId="0" applyNumberFormat="1" applyFont="1" applyFill="1" applyBorder="1" applyAlignment="1">
      <alignment horizontal="center" vertical="center"/>
    </xf>
    <xf numFmtId="9" fontId="5" fillId="4" borderId="24" xfId="2" applyFont="1" applyFill="1" applyBorder="1" applyAlignment="1">
      <alignment horizontal="center" vertical="center"/>
    </xf>
    <xf numFmtId="0" fontId="7" fillId="7" borderId="24" xfId="0" applyFont="1" applyFill="1" applyBorder="1" applyAlignment="1">
      <alignment horizontal="center"/>
    </xf>
    <xf numFmtId="0" fontId="5" fillId="4" borderId="24" xfId="0" applyFont="1" applyFill="1" applyBorder="1"/>
    <xf numFmtId="165" fontId="5" fillId="4" borderId="25" xfId="0" applyNumberFormat="1" applyFont="1" applyFill="1" applyBorder="1"/>
    <xf numFmtId="9" fontId="5" fillId="4" borderId="25" xfId="2" applyFont="1" applyFill="1" applyBorder="1" applyAlignment="1">
      <alignment horizontal="center"/>
    </xf>
    <xf numFmtId="9" fontId="5" fillId="4" borderId="0" xfId="0" applyNumberFormat="1" applyFont="1" applyFill="1" applyAlignment="1"/>
    <xf numFmtId="9" fontId="5" fillId="4" borderId="0" xfId="2" applyNumberFormat="1" applyFont="1" applyFill="1"/>
    <xf numFmtId="9" fontId="5" fillId="4" borderId="0" xfId="0" applyNumberFormat="1" applyFont="1" applyFill="1"/>
    <xf numFmtId="165" fontId="5" fillId="4" borderId="0" xfId="0" applyNumberFormat="1" applyFont="1" applyFill="1" applyBorder="1" applyAlignment="1">
      <alignment horizontal="center"/>
    </xf>
    <xf numFmtId="165" fontId="7" fillId="4" borderId="0" xfId="0" applyNumberFormat="1" applyFont="1" applyFill="1" applyBorder="1"/>
    <xf numFmtId="165" fontId="5" fillId="4" borderId="24" xfId="0" applyNumberFormat="1" applyFont="1" applyFill="1" applyBorder="1"/>
    <xf numFmtId="9" fontId="5" fillId="4" borderId="24" xfId="2" applyFont="1" applyFill="1" applyBorder="1" applyAlignment="1">
      <alignment horizontal="center"/>
    </xf>
    <xf numFmtId="165" fontId="5" fillId="4" borderId="26" xfId="0" applyNumberFormat="1" applyFont="1" applyFill="1" applyBorder="1"/>
    <xf numFmtId="9" fontId="5" fillId="4" borderId="26" xfId="2" applyFont="1" applyFill="1" applyBorder="1" applyAlignment="1">
      <alignment horizontal="center"/>
    </xf>
    <xf numFmtId="165" fontId="5" fillId="4" borderId="25" xfId="0" applyNumberFormat="1" applyFont="1" applyFill="1" applyBorder="1" applyAlignment="1">
      <alignment horizontal="center"/>
    </xf>
    <xf numFmtId="0" fontId="7" fillId="6" borderId="24" xfId="0" applyFont="1" applyFill="1" applyBorder="1" applyAlignment="1">
      <alignment horizontal="center"/>
    </xf>
    <xf numFmtId="0" fontId="7" fillId="7" borderId="24" xfId="0" applyFont="1" applyFill="1" applyBorder="1"/>
    <xf numFmtId="165" fontId="7" fillId="7" borderId="24" xfId="0" applyNumberFormat="1" applyFont="1" applyFill="1" applyBorder="1"/>
    <xf numFmtId="9" fontId="7" fillId="7" borderId="24" xfId="2" applyFont="1" applyFill="1" applyBorder="1" applyAlignment="1">
      <alignment horizontal="center"/>
    </xf>
    <xf numFmtId="9" fontId="7" fillId="7" borderId="24" xfId="0" applyNumberFormat="1" applyFont="1" applyFill="1" applyBorder="1" applyAlignment="1">
      <alignment horizontal="center"/>
    </xf>
    <xf numFmtId="0" fontId="18" fillId="4" borderId="0" xfId="0" applyFont="1" applyFill="1"/>
    <xf numFmtId="0" fontId="12" fillId="16" borderId="0" xfId="0" applyFont="1" applyFill="1" applyAlignment="1">
      <alignment vertical="center"/>
    </xf>
    <xf numFmtId="0" fontId="18" fillId="4" borderId="0" xfId="0" applyFont="1" applyFill="1" applyAlignment="1">
      <alignment horizontal="right"/>
    </xf>
    <xf numFmtId="0" fontId="12" fillId="16" borderId="0" xfId="0" applyFont="1" applyFill="1" applyAlignment="1">
      <alignment vertical="top"/>
    </xf>
    <xf numFmtId="0" fontId="36" fillId="4" borderId="0" xfId="0" applyFont="1" applyFill="1"/>
    <xf numFmtId="0" fontId="36" fillId="16" borderId="0" xfId="0" applyFont="1" applyFill="1" applyAlignment="1">
      <alignment vertical="top"/>
    </xf>
    <xf numFmtId="0" fontId="33" fillId="4" borderId="0" xfId="0" applyFont="1" applyFill="1" applyBorder="1"/>
    <xf numFmtId="164" fontId="33" fillId="4" borderId="0" xfId="0" applyNumberFormat="1" applyFont="1" applyFill="1" applyBorder="1"/>
    <xf numFmtId="164" fontId="33" fillId="4" borderId="0" xfId="1" applyNumberFormat="1" applyFont="1" applyFill="1" applyBorder="1" applyAlignment="1">
      <alignment vertical="top"/>
    </xf>
    <xf numFmtId="165" fontId="6" fillId="5" borderId="1" xfId="1" applyNumberFormat="1" applyFont="1" applyFill="1" applyBorder="1" applyAlignment="1">
      <alignment vertical="top" readingOrder="1"/>
    </xf>
    <xf numFmtId="165" fontId="6" fillId="5" borderId="0" xfId="1" applyNumberFormat="1" applyFont="1" applyFill="1" applyBorder="1" applyAlignment="1">
      <alignment vertical="top" readingOrder="1"/>
    </xf>
    <xf numFmtId="164" fontId="5" fillId="4" borderId="1" xfId="0" applyNumberFormat="1" applyFont="1" applyFill="1" applyBorder="1"/>
    <xf numFmtId="3" fontId="5" fillId="4" borderId="0" xfId="0" applyNumberFormat="1" applyFont="1" applyFill="1" applyBorder="1"/>
    <xf numFmtId="165" fontId="6" fillId="5" borderId="1" xfId="1" applyNumberFormat="1" applyFont="1" applyFill="1" applyBorder="1" applyAlignment="1">
      <alignment vertical="top"/>
    </xf>
    <xf numFmtId="164" fontId="6" fillId="5" borderId="1" xfId="1" applyNumberFormat="1" applyFont="1" applyFill="1" applyBorder="1" applyAlignment="1">
      <alignment vertical="top"/>
    </xf>
    <xf numFmtId="165" fontId="5" fillId="4" borderId="1" xfId="5" applyNumberFormat="1" applyFont="1" applyFill="1" applyBorder="1"/>
    <xf numFmtId="165" fontId="5" fillId="4" borderId="1" xfId="0" applyNumberFormat="1" applyFont="1" applyFill="1" applyBorder="1"/>
    <xf numFmtId="164" fontId="5" fillId="4" borderId="1" xfId="0" applyNumberFormat="1" applyFont="1" applyFill="1" applyBorder="1" applyAlignment="1"/>
    <xf numFmtId="0" fontId="33" fillId="4" borderId="0" xfId="0" applyFont="1" applyFill="1" applyBorder="1" applyAlignment="1"/>
    <xf numFmtId="164" fontId="38" fillId="4" borderId="0" xfId="0" applyNumberFormat="1" applyFont="1" applyFill="1" applyBorder="1"/>
    <xf numFmtId="0" fontId="38" fillId="4" borderId="0" xfId="0" applyFont="1" applyFill="1" applyBorder="1"/>
    <xf numFmtId="0" fontId="38" fillId="4" borderId="0" xfId="0" applyFont="1" applyFill="1" applyBorder="1" applyAlignment="1"/>
    <xf numFmtId="164" fontId="38" fillId="4" borderId="0" xfId="0" applyNumberFormat="1" applyFont="1" applyFill="1" applyBorder="1" applyAlignment="1"/>
    <xf numFmtId="9" fontId="5" fillId="4" borderId="0" xfId="2" applyFont="1" applyFill="1" applyBorder="1" applyAlignment="1">
      <alignment horizontal="right"/>
    </xf>
    <xf numFmtId="164" fontId="38" fillId="4" borderId="0" xfId="0" applyNumberFormat="1" applyFont="1" applyFill="1" applyBorder="1" applyAlignment="1">
      <alignment horizontal="right"/>
    </xf>
    <xf numFmtId="0" fontId="38" fillId="4" borderId="0" xfId="0" applyFont="1" applyFill="1" applyBorder="1" applyAlignment="1">
      <alignment horizontal="right"/>
    </xf>
    <xf numFmtId="164" fontId="37" fillId="4" borderId="0" xfId="4" applyNumberFormat="1" applyFont="1" applyFill="1" applyBorder="1" applyAlignment="1">
      <alignment horizontal="right" vertical="center"/>
    </xf>
    <xf numFmtId="164" fontId="32" fillId="4" borderId="0" xfId="4" applyNumberFormat="1" applyFont="1" applyFill="1" applyBorder="1" applyAlignment="1">
      <alignment horizontal="right" vertical="center"/>
    </xf>
    <xf numFmtId="164" fontId="37" fillId="4" borderId="0" xfId="0" applyNumberFormat="1" applyFont="1" applyFill="1" applyBorder="1" applyAlignment="1">
      <alignment horizontal="right" vertical="center" wrapText="1"/>
    </xf>
    <xf numFmtId="164" fontId="32" fillId="4" borderId="0" xfId="0" applyNumberFormat="1" applyFont="1" applyFill="1" applyBorder="1" applyAlignment="1">
      <alignment horizontal="right" vertical="center" wrapText="1"/>
    </xf>
    <xf numFmtId="164" fontId="37" fillId="4" borderId="0" xfId="2" applyNumberFormat="1" applyFont="1" applyFill="1" applyBorder="1" applyAlignment="1">
      <alignment horizontal="right" vertical="center"/>
    </xf>
    <xf numFmtId="164" fontId="32" fillId="4" borderId="0" xfId="2" applyNumberFormat="1" applyFont="1" applyFill="1" applyBorder="1" applyAlignment="1">
      <alignment horizontal="right" vertical="center"/>
    </xf>
    <xf numFmtId="9" fontId="37" fillId="4" borderId="0" xfId="2" applyFont="1" applyFill="1" applyBorder="1" applyAlignment="1">
      <alignment horizontal="right" vertical="center"/>
    </xf>
    <xf numFmtId="9" fontId="32" fillId="4" borderId="0" xfId="2" applyFont="1" applyFill="1" applyBorder="1" applyAlignment="1">
      <alignment horizontal="right" vertical="center"/>
    </xf>
    <xf numFmtId="9" fontId="38" fillId="4" borderId="0" xfId="2" applyFont="1" applyFill="1" applyBorder="1" applyAlignment="1">
      <alignment horizontal="right"/>
    </xf>
    <xf numFmtId="164" fontId="5" fillId="4" borderId="0" xfId="0" applyNumberFormat="1" applyFont="1" applyFill="1" applyBorder="1" applyAlignment="1">
      <alignment horizontal="right"/>
    </xf>
    <xf numFmtId="164" fontId="38" fillId="4" borderId="0" xfId="2" applyNumberFormat="1" applyFont="1" applyFill="1" applyBorder="1" applyAlignment="1">
      <alignment horizontal="right"/>
    </xf>
    <xf numFmtId="164" fontId="31" fillId="6" borderId="7" xfId="0" applyNumberFormat="1" applyFont="1" applyFill="1" applyBorder="1" applyAlignment="1">
      <alignment horizontal="center" vertical="center" wrapText="1"/>
    </xf>
    <xf numFmtId="164" fontId="39" fillId="4" borderId="24" xfId="0" applyNumberFormat="1" applyFont="1" applyFill="1" applyBorder="1"/>
    <xf numFmtId="164" fontId="39" fillId="4" borderId="24" xfId="2" applyNumberFormat="1" applyFont="1" applyFill="1" applyBorder="1"/>
    <xf numFmtId="0" fontId="39" fillId="4" borderId="24" xfId="0" applyFont="1" applyFill="1" applyBorder="1"/>
    <xf numFmtId="0" fontId="39" fillId="14" borderId="24" xfId="0" applyFont="1" applyFill="1" applyBorder="1"/>
    <xf numFmtId="164" fontId="39" fillId="14" borderId="24" xfId="0" applyNumberFormat="1" applyFont="1" applyFill="1" applyBorder="1"/>
    <xf numFmtId="164" fontId="39" fillId="14" borderId="24" xfId="2" applyNumberFormat="1" applyFont="1" applyFill="1" applyBorder="1"/>
    <xf numFmtId="0" fontId="14" fillId="4" borderId="0" xfId="0" applyFont="1" applyFill="1" applyBorder="1"/>
    <xf numFmtId="0" fontId="15" fillId="4" borderId="0" xfId="0" applyFont="1" applyFill="1" applyBorder="1"/>
    <xf numFmtId="0" fontId="0" fillId="4" borderId="0" xfId="0" applyFill="1" applyBorder="1" applyAlignment="1">
      <alignment horizontal="center"/>
    </xf>
    <xf numFmtId="0" fontId="40" fillId="4" borderId="0" xfId="0" applyFont="1" applyFill="1" applyAlignment="1">
      <alignment horizontal="center" vertical="center"/>
    </xf>
    <xf numFmtId="0" fontId="41" fillId="4" borderId="0" xfId="0" applyFont="1" applyFill="1" applyAlignment="1">
      <alignment horizontal="center" vertical="center"/>
    </xf>
    <xf numFmtId="0" fontId="4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26" fillId="4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43" fillId="4" borderId="0" xfId="0" applyFont="1" applyFill="1" applyAlignment="1">
      <alignment horizontal="center" vertical="center"/>
    </xf>
    <xf numFmtId="0" fontId="44" fillId="4" borderId="0" xfId="0" applyFont="1" applyFill="1" applyAlignment="1">
      <alignment horizontal="center" vertical="center"/>
    </xf>
    <xf numFmtId="0" fontId="14" fillId="4" borderId="0" xfId="0" applyFont="1" applyFill="1" applyBorder="1" applyAlignment="1">
      <alignment horizontal="center"/>
    </xf>
    <xf numFmtId="0" fontId="27" fillId="11" borderId="30" xfId="0" applyFont="1" applyFill="1" applyBorder="1" applyAlignment="1">
      <alignment horizontal="center" vertical="center"/>
    </xf>
    <xf numFmtId="0" fontId="28" fillId="11" borderId="31" xfId="0" applyFont="1" applyFill="1" applyBorder="1" applyAlignment="1">
      <alignment horizontal="center" vertical="center"/>
    </xf>
    <xf numFmtId="0" fontId="21" fillId="11" borderId="31" xfId="0" applyFont="1" applyFill="1" applyBorder="1" applyAlignment="1">
      <alignment horizontal="center" vertical="center"/>
    </xf>
    <xf numFmtId="0" fontId="26" fillId="11" borderId="31" xfId="0" applyFont="1" applyFill="1" applyBorder="1" applyAlignment="1">
      <alignment horizontal="center" vertical="center" wrapText="1"/>
    </xf>
    <xf numFmtId="0" fontId="28" fillId="12" borderId="2" xfId="0" applyFont="1" applyFill="1" applyBorder="1" applyAlignment="1">
      <alignment vertical="center"/>
    </xf>
    <xf numFmtId="164" fontId="28" fillId="12" borderId="2" xfId="0" applyNumberFormat="1" applyFont="1" applyFill="1" applyBorder="1" applyAlignment="1">
      <alignment vertical="center"/>
    </xf>
    <xf numFmtId="164" fontId="21" fillId="12" borderId="2" xfId="0" applyNumberFormat="1" applyFont="1" applyFill="1" applyBorder="1" applyAlignment="1">
      <alignment horizontal="right" vertical="center"/>
    </xf>
    <xf numFmtId="10" fontId="21" fillId="12" borderId="2" xfId="0" applyNumberFormat="1" applyFont="1" applyFill="1" applyBorder="1" applyAlignment="1">
      <alignment horizontal="right" vertical="center"/>
    </xf>
    <xf numFmtId="0" fontId="25" fillId="0" borderId="2" xfId="0" applyFont="1" applyBorder="1" applyAlignment="1">
      <alignment vertical="center"/>
    </xf>
    <xf numFmtId="164" fontId="25" fillId="0" borderId="2" xfId="0" applyNumberFormat="1" applyFont="1" applyBorder="1" applyAlignment="1">
      <alignment vertical="center"/>
    </xf>
    <xf numFmtId="164" fontId="19" fillId="13" borderId="2" xfId="0" applyNumberFormat="1" applyFont="1" applyFill="1" applyBorder="1" applyAlignment="1">
      <alignment horizontal="right" vertical="center"/>
    </xf>
    <xf numFmtId="10" fontId="19" fillId="13" borderId="2" xfId="0" applyNumberFormat="1" applyFont="1" applyFill="1" applyBorder="1" applyAlignment="1">
      <alignment horizontal="right" vertical="center"/>
    </xf>
    <xf numFmtId="164" fontId="25" fillId="0" borderId="2" xfId="0" applyNumberFormat="1" applyFont="1" applyBorder="1" applyAlignment="1">
      <alignment horizontal="center" vertical="center"/>
    </xf>
    <xf numFmtId="10" fontId="28" fillId="12" borderId="2" xfId="0" applyNumberFormat="1" applyFont="1" applyFill="1" applyBorder="1" applyAlignment="1">
      <alignment horizontal="right" vertical="center"/>
    </xf>
    <xf numFmtId="10" fontId="28" fillId="12" borderId="2" xfId="0" applyNumberFormat="1" applyFont="1" applyFill="1" applyBorder="1" applyAlignment="1">
      <alignment vertical="center"/>
    </xf>
    <xf numFmtId="0" fontId="29" fillId="4" borderId="0" xfId="0" applyFont="1" applyFill="1"/>
    <xf numFmtId="0" fontId="46" fillId="4" borderId="0" xfId="6" applyFill="1"/>
    <xf numFmtId="0" fontId="29" fillId="15" borderId="0" xfId="0" applyFont="1" applyFill="1"/>
    <xf numFmtId="0" fontId="46" fillId="15" borderId="0" xfId="6" applyFill="1"/>
    <xf numFmtId="0" fontId="0" fillId="15" borderId="0" xfId="0" applyFill="1"/>
    <xf numFmtId="0" fontId="14" fillId="4" borderId="0" xfId="0" applyFont="1" applyFill="1" applyBorder="1" applyAlignment="1">
      <alignment horizontal="left" vertical="center" wrapText="1"/>
    </xf>
    <xf numFmtId="0" fontId="41" fillId="0" borderId="0" xfId="0" applyFont="1" applyAlignment="1">
      <alignment horizontal="center" vertical="center" wrapText="1"/>
    </xf>
    <xf numFmtId="0" fontId="45" fillId="4" borderId="0" xfId="0" applyFont="1" applyFill="1" applyAlignment="1">
      <alignment horizontal="center" vertical="center" wrapText="1"/>
    </xf>
    <xf numFmtId="0" fontId="34" fillId="4" borderId="0" xfId="0" applyFont="1" applyFill="1" applyAlignment="1">
      <alignment horizontal="center" vertical="center"/>
    </xf>
    <xf numFmtId="0" fontId="5" fillId="4" borderId="24" xfId="0" applyFont="1" applyFill="1" applyBorder="1" applyAlignment="1">
      <alignment horizontal="center" vertical="center" wrapText="1"/>
    </xf>
    <xf numFmtId="0" fontId="7" fillId="6" borderId="24" xfId="0" applyFont="1" applyFill="1" applyBorder="1" applyAlignment="1">
      <alignment horizontal="left" vertical="center" wrapText="1"/>
    </xf>
    <xf numFmtId="0" fontId="7" fillId="6" borderId="29" xfId="0" applyFont="1" applyFill="1" applyBorder="1" applyAlignment="1">
      <alignment horizontal="left" vertical="center" wrapText="1"/>
    </xf>
    <xf numFmtId="0" fontId="7" fillId="6" borderId="28" xfId="0" applyFont="1" applyFill="1" applyBorder="1" applyAlignment="1">
      <alignment horizontal="left" vertical="center" wrapText="1"/>
    </xf>
    <xf numFmtId="0" fontId="7" fillId="6" borderId="29" xfId="0" applyFont="1" applyFill="1" applyBorder="1" applyAlignment="1">
      <alignment horizontal="center" vertical="center" wrapText="1"/>
    </xf>
    <xf numFmtId="0" fontId="7" fillId="6" borderId="28" xfId="0" applyFont="1" applyFill="1" applyBorder="1" applyAlignment="1">
      <alignment horizontal="center" vertical="center" wrapText="1"/>
    </xf>
    <xf numFmtId="0" fontId="7" fillId="6" borderId="24" xfId="0" applyFont="1" applyFill="1" applyBorder="1" applyAlignment="1">
      <alignment horizontal="center"/>
    </xf>
    <xf numFmtId="0" fontId="34" fillId="4" borderId="0" xfId="0" applyFont="1" applyFill="1" applyAlignment="1">
      <alignment horizontal="center" wrapText="1"/>
    </xf>
    <xf numFmtId="164" fontId="10" fillId="9" borderId="7" xfId="0" applyNumberFormat="1" applyFont="1" applyFill="1" applyBorder="1" applyAlignment="1">
      <alignment horizontal="center" vertical="center" wrapText="1"/>
    </xf>
    <xf numFmtId="164" fontId="10" fillId="9" borderId="19" xfId="0" applyNumberFormat="1" applyFont="1" applyFill="1" applyBorder="1" applyAlignment="1">
      <alignment horizontal="center" vertical="center" wrapText="1"/>
    </xf>
    <xf numFmtId="0" fontId="10" fillId="9" borderId="7" xfId="0" applyFont="1" applyFill="1" applyBorder="1" applyAlignment="1">
      <alignment horizontal="center" vertical="center" wrapText="1"/>
    </xf>
    <xf numFmtId="0" fontId="10" fillId="9" borderId="19" xfId="0" applyFont="1" applyFill="1" applyBorder="1" applyAlignment="1">
      <alignment horizontal="center" vertical="center" wrapText="1"/>
    </xf>
    <xf numFmtId="10" fontId="10" fillId="9" borderId="17" xfId="2" applyNumberFormat="1" applyFont="1" applyFill="1" applyBorder="1" applyAlignment="1">
      <alignment horizontal="center" vertical="center" wrapText="1"/>
    </xf>
    <xf numFmtId="10" fontId="10" fillId="9" borderId="18" xfId="2" applyNumberFormat="1" applyFont="1" applyFill="1" applyBorder="1" applyAlignment="1">
      <alignment horizontal="center" vertical="center" wrapText="1"/>
    </xf>
    <xf numFmtId="10" fontId="10" fillId="9" borderId="7" xfId="2" applyNumberFormat="1" applyFont="1" applyFill="1" applyBorder="1" applyAlignment="1">
      <alignment horizontal="center" vertical="center" wrapText="1"/>
    </xf>
    <xf numFmtId="10" fontId="10" fillId="9" borderId="19" xfId="2" applyNumberFormat="1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left" wrapText="1"/>
    </xf>
    <xf numFmtId="0" fontId="3" fillId="6" borderId="4" xfId="0" applyFont="1" applyFill="1" applyBorder="1" applyAlignment="1">
      <alignment horizontal="center" vertical="center"/>
    </xf>
    <xf numFmtId="10" fontId="10" fillId="9" borderId="4" xfId="2" applyNumberFormat="1" applyFont="1" applyFill="1" applyBorder="1" applyAlignment="1">
      <alignment horizontal="center" vertical="center" wrapText="1"/>
    </xf>
    <xf numFmtId="164" fontId="3" fillId="6" borderId="4" xfId="0" applyNumberFormat="1" applyFont="1" applyFill="1" applyBorder="1" applyAlignment="1">
      <alignment horizontal="center" vertical="center"/>
    </xf>
    <xf numFmtId="164" fontId="3" fillId="6" borderId="7" xfId="0" applyNumberFormat="1" applyFont="1" applyFill="1" applyBorder="1" applyAlignment="1">
      <alignment horizontal="center" vertical="center" wrapText="1"/>
    </xf>
    <xf numFmtId="164" fontId="3" fillId="6" borderId="19" xfId="0" applyNumberFormat="1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5" fillId="17" borderId="14" xfId="0" applyFont="1" applyFill="1" applyBorder="1" applyAlignment="1">
      <alignment horizontal="center" wrapText="1"/>
    </xf>
    <xf numFmtId="0" fontId="35" fillId="17" borderId="15" xfId="0" applyFont="1" applyFill="1" applyBorder="1" applyAlignment="1">
      <alignment horizontal="center" wrapText="1"/>
    </xf>
    <xf numFmtId="0" fontId="35" fillId="17" borderId="16" xfId="0" applyFont="1" applyFill="1" applyBorder="1" applyAlignment="1">
      <alignment horizontal="center" wrapText="1"/>
    </xf>
    <xf numFmtId="0" fontId="32" fillId="18" borderId="14" xfId="0" applyFont="1" applyFill="1" applyBorder="1" applyAlignment="1">
      <alignment horizontal="center" vertical="top"/>
    </xf>
    <xf numFmtId="0" fontId="32" fillId="18" borderId="15" xfId="0" applyFont="1" applyFill="1" applyBorder="1" applyAlignment="1">
      <alignment horizontal="center" vertical="top"/>
    </xf>
    <xf numFmtId="0" fontId="32" fillId="18" borderId="16" xfId="0" applyFont="1" applyFill="1" applyBorder="1" applyAlignment="1">
      <alignment horizontal="center" vertical="top"/>
    </xf>
    <xf numFmtId="0" fontId="5" fillId="4" borderId="0" xfId="0" applyFont="1" applyFill="1" applyBorder="1" applyAlignment="1">
      <alignment horizontal="center"/>
    </xf>
    <xf numFmtId="9" fontId="32" fillId="4" borderId="0" xfId="2" applyFont="1" applyFill="1" applyBorder="1" applyAlignment="1">
      <alignment horizontal="center" vertical="center"/>
    </xf>
    <xf numFmtId="164" fontId="37" fillId="4" borderId="0" xfId="2" applyNumberFormat="1" applyFont="1" applyFill="1" applyBorder="1" applyAlignment="1">
      <alignment horizontal="right" vertical="center"/>
    </xf>
    <xf numFmtId="10" fontId="37" fillId="4" borderId="0" xfId="2" applyNumberFormat="1" applyFont="1" applyFill="1" applyBorder="1" applyAlignment="1">
      <alignment horizontal="right" vertical="center"/>
    </xf>
    <xf numFmtId="167" fontId="37" fillId="4" borderId="0" xfId="2" applyNumberFormat="1" applyFont="1" applyFill="1" applyBorder="1" applyAlignment="1">
      <alignment horizontal="right" vertical="center"/>
    </xf>
    <xf numFmtId="164" fontId="37" fillId="4" borderId="0" xfId="0" applyNumberFormat="1" applyFont="1" applyFill="1" applyBorder="1" applyAlignment="1">
      <alignment horizontal="right" vertical="center"/>
    </xf>
    <xf numFmtId="2" fontId="37" fillId="4" borderId="0" xfId="0" applyNumberFormat="1" applyFont="1" applyFill="1" applyBorder="1" applyAlignment="1">
      <alignment horizontal="right" vertical="center"/>
    </xf>
  </cellXfs>
  <cellStyles count="7">
    <cellStyle name="Hipervínculo" xfId="6" builtinId="8"/>
    <cellStyle name="Millares" xfId="4" builtinId="3"/>
    <cellStyle name="Millares 2" xfId="1"/>
    <cellStyle name="Moneda" xfId="5" builtinId="4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Población según su género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FFB-487B-98AD-C4BA148D117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FFB-487B-98AD-C4BA148D11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Población!$B$9:$C$9</c:f>
              <c:strCache>
                <c:ptCount val="2"/>
                <c:pt idx="0">
                  <c:v>Hombres </c:v>
                </c:pt>
                <c:pt idx="1">
                  <c:v>Mujeres </c:v>
                </c:pt>
              </c:strCache>
            </c:strRef>
          </c:cat>
          <c:val>
            <c:numRef>
              <c:f>Población!$B$11:$C$11</c:f>
              <c:numCache>
                <c:formatCode>0%</c:formatCode>
                <c:ptCount val="2"/>
                <c:pt idx="0">
                  <c:v>0.48726621567847195</c:v>
                </c:pt>
                <c:pt idx="1">
                  <c:v>0.51273378432152805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ADC-4041-BE39-080CD48C4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'Recaudado vs Devengado'!$C$3</c:f>
              <c:strCache>
                <c:ptCount val="1"/>
                <c:pt idx="0">
                  <c:v>Devengado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'Recaudado vs Devengado'!$B$4:$B$39</c15:sqref>
                  </c15:fullRef>
                </c:ext>
              </c:extLst>
              <c:f>('Recaudado vs Devengado'!$B$4,'Recaudado vs Devengado'!$B$24,'Recaudado vs Devengado'!$B$33)</c:f>
              <c:strCache>
                <c:ptCount val="3"/>
                <c:pt idx="0">
                  <c:v>INGRESOS CORRIENTES</c:v>
                </c:pt>
                <c:pt idx="1">
                  <c:v>INGRESOS DE CAPITAL</c:v>
                </c:pt>
                <c:pt idx="2">
                  <c:v>INGRESOS DE FINANCIAMIENTO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'Recaudado vs Devengado'!$C$4:$C$40</c15:sqref>
                  </c15:fullRef>
                </c:ext>
              </c:extLst>
              <c:f>('Recaudado vs Devengado'!$C$4,'Recaudado vs Devengado'!$C$24,'Recaudado vs Devengado'!$C$33)</c:f>
              <c:numCache>
                <c:formatCode>_-[$$-300A]\ * #,##0.00_ ;_-[$$-300A]\ * \-#,##0.00\ ;_-[$$-300A]\ * "-"??_ ;_-@_ </c:formatCode>
                <c:ptCount val="3"/>
                <c:pt idx="0">
                  <c:v>726840.85000000009</c:v>
                </c:pt>
                <c:pt idx="1">
                  <c:v>2318408.2700000005</c:v>
                </c:pt>
                <c:pt idx="2">
                  <c:v>721835.6100000001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9D4-4176-9375-A9EDE2C06718}"/>
            </c:ext>
          </c:extLst>
        </c:ser>
        <c:ser>
          <c:idx val="2"/>
          <c:order val="2"/>
          <c:tx>
            <c:strRef>
              <c:f>'Recaudado vs Devengado'!$D$3</c:f>
              <c:strCache>
                <c:ptCount val="1"/>
                <c:pt idx="0">
                  <c:v>Recaudado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2.6315789473684292E-2"/>
                </c:manualLayout>
              </c:layout>
              <c:tx>
                <c:rich>
                  <a:bodyPr/>
                  <a:lstStyle/>
                  <a:p>
                    <a:fld id="{4D0DDA1E-E225-4A5C-9231-9D65F342F333}" type="CELLRANGE">
                      <a:rPr lang="en-US"/>
                      <a:pPr/>
                      <a:t>[CELLRANGE]</a:t>
                    </a:fld>
                    <a:endParaRPr lang="es-EC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9D4-4176-9375-A9EDE2C06718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layout>
                <c:manualLayout>
                  <c:x val="6.9841273332897054E-3"/>
                  <c:y val="-2.6315789473684209E-2"/>
                </c:manualLayout>
              </c:layout>
              <c:tx>
                <c:rich>
                  <a:bodyPr/>
                  <a:lstStyle/>
                  <a:p>
                    <a:fld id="{3F1A3784-3DA0-467D-AEB7-2A7A7A8759EC}" type="CELLRANGE">
                      <a:rPr lang="en-US"/>
                      <a:pPr/>
                      <a:t>[CELLRANGE]</a:t>
                    </a:fld>
                    <a:endParaRPr lang="es-EC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9D4-4176-9375-A9EDE2C06718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2"/>
              <c:layout>
                <c:manualLayout>
                  <c:x val="0"/>
                  <c:y val="-1.7543859649122806E-2"/>
                </c:manualLayout>
              </c:layout>
              <c:tx>
                <c:rich>
                  <a:bodyPr/>
                  <a:lstStyle/>
                  <a:p>
                    <a:fld id="{702159B9-FAF1-4985-8AB4-7349C6671ABC}" type="CELLRANGE">
                      <a:rPr lang="en-US"/>
                      <a:pPr/>
                      <a:t>[CELLRANGE]</a:t>
                    </a:fld>
                    <a:endParaRPr lang="es-EC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9D4-4176-9375-A9EDE2C06718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wedgeRoundRectCallout">
                    <a:avLst/>
                  </a:prstGeom>
                  <a:noFill/>
                  <a:ln>
                    <a:noFill/>
                  </a:ln>
                </c15:spPr>
                <c15:showDataLabelsRange val="1"/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'Recaudado vs Devengado'!$B$4:$B$39</c15:sqref>
                  </c15:fullRef>
                </c:ext>
              </c:extLst>
              <c:f>('Recaudado vs Devengado'!$B$4,'Recaudado vs Devengado'!$B$24,'Recaudado vs Devengado'!$B$33)</c:f>
              <c:strCache>
                <c:ptCount val="3"/>
                <c:pt idx="0">
                  <c:v>INGRESOS CORRIENTES</c:v>
                </c:pt>
                <c:pt idx="1">
                  <c:v>INGRESOS DE CAPITAL</c:v>
                </c:pt>
                <c:pt idx="2">
                  <c:v>INGRESOS DE FINANCIAMIENTO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'Recaudado vs Devengado'!$D$4:$D$40</c15:sqref>
                  </c15:fullRef>
                </c:ext>
              </c:extLst>
              <c:f>('Recaudado vs Devengado'!$D$4,'Recaudado vs Devengado'!$D$24,'Recaudado vs Devengado'!$D$33)</c:f>
              <c:numCache>
                <c:formatCode>_-[$$-300A]\ * #,##0.00_ ;_-[$$-300A]\ * \-#,##0.00\ ;_-[$$-300A]\ * "-"??_ ;_-@_ </c:formatCode>
                <c:ptCount val="3"/>
                <c:pt idx="0">
                  <c:v>609406.46</c:v>
                </c:pt>
                <c:pt idx="1">
                  <c:v>2098950.4500000002</c:v>
                </c:pt>
                <c:pt idx="2">
                  <c:v>721835.6100000001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9D4-4176-9375-A9EDE2C06718}"/>
            </c:ext>
            <c:ext xmlns:c15="http://schemas.microsoft.com/office/drawing/2012/chart" uri="{02D57815-91ED-43cb-92C2-25804820EDAC}">
              <c15:datalabelsRange>
                <c15:f>'Recaudado vs Devengado'!$E$4:$E$40</c15:f>
                <c15:dlblRangeCache>
                  <c:ptCount val="37"/>
                  <c:pt idx="0">
                    <c:v>83,84%</c:v>
                  </c:pt>
                  <c:pt idx="1">
                    <c:v>61,24%</c:v>
                  </c:pt>
                  <c:pt idx="2">
                    <c:v>-</c:v>
                  </c:pt>
                  <c:pt idx="3">
                    <c:v>58,04%</c:v>
                  </c:pt>
                  <c:pt idx="4">
                    <c:v>94,23%</c:v>
                  </c:pt>
                  <c:pt idx="5">
                    <c:v>98,43%</c:v>
                  </c:pt>
                  <c:pt idx="6">
                    <c:v>98,34%</c:v>
                  </c:pt>
                  <c:pt idx="7">
                    <c:v>100,00%</c:v>
                  </c:pt>
                  <c:pt idx="8">
                    <c:v>78,03%</c:v>
                  </c:pt>
                  <c:pt idx="9">
                    <c:v>100,00%</c:v>
                  </c:pt>
                  <c:pt idx="10">
                    <c:v>77,84%</c:v>
                  </c:pt>
                  <c:pt idx="11">
                    <c:v>89,62%</c:v>
                  </c:pt>
                  <c:pt idx="12">
                    <c:v>57,63%</c:v>
                  </c:pt>
                  <c:pt idx="13">
                    <c:v>100,00%</c:v>
                  </c:pt>
                  <c:pt idx="14">
                    <c:v>100,00%</c:v>
                  </c:pt>
                  <c:pt idx="15">
                    <c:v>100,00%</c:v>
                  </c:pt>
                  <c:pt idx="16">
                    <c:v>100,00%</c:v>
                  </c:pt>
                  <c:pt idx="17">
                    <c:v>-</c:v>
                  </c:pt>
                  <c:pt idx="18">
                    <c:v>79,12%</c:v>
                  </c:pt>
                  <c:pt idx="19">
                    <c:v>79,12%</c:v>
                  </c:pt>
                  <c:pt idx="20">
                    <c:v>90,53%</c:v>
                  </c:pt>
                  <c:pt idx="21">
                    <c:v>-</c:v>
                  </c:pt>
                  <c:pt idx="22">
                    <c:v>-</c:v>
                  </c:pt>
                  <c:pt idx="23">
                    <c:v>-</c:v>
                  </c:pt>
                  <c:pt idx="24">
                    <c:v>90,53%</c:v>
                  </c:pt>
                  <c:pt idx="25">
                    <c:v>100,00%</c:v>
                  </c:pt>
                  <c:pt idx="26">
                    <c:v>100,00%</c:v>
                  </c:pt>
                  <c:pt idx="27">
                    <c:v>100,00%</c:v>
                  </c:pt>
                  <c:pt idx="28">
                    <c:v>26,16%</c:v>
                  </c:pt>
                  <c:pt idx="29">
                    <c:v>100,00%</c:v>
                  </c:pt>
                  <c:pt idx="30">
                    <c:v>100,00%</c:v>
                  </c:pt>
                  <c:pt idx="31">
                    <c:v>100,00%</c:v>
                  </c:pt>
                  <c:pt idx="32">
                    <c:v>-</c:v>
                  </c:pt>
                  <c:pt idx="33">
                    <c:v>-</c:v>
                  </c:pt>
                  <c:pt idx="34">
                    <c:v>100,00%</c:v>
                  </c:pt>
                  <c:pt idx="35">
                    <c:v>100,00%</c:v>
                  </c:pt>
                  <c:pt idx="36">
                    <c:v>91,06%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9671648"/>
        <c:axId val="1009672192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'Recaudado vs Devengado'!$B$3</c15:sqref>
                        </c15:formulaRef>
                      </c:ext>
                    </c:extLst>
                    <c:strCache>
                      <c:ptCount val="1"/>
                      <c:pt idx="0">
                        <c:v>Denominación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'Recaudado vs Devengado'!$B$4:$B$39</c15:sqref>
                        </c15:fullRef>
                        <c15:formulaRef>
                          <c15:sqref>('Recaudado vs Devengado'!$B$4,'Recaudado vs Devengado'!$B$24,'Recaudado vs Devengado'!$B$33)</c15:sqref>
                        </c15:formulaRef>
                      </c:ext>
                    </c:extLst>
                    <c:strCache>
                      <c:ptCount val="3"/>
                      <c:pt idx="0">
                        <c:v>INGRESOS CORRIENTES</c:v>
                      </c:pt>
                      <c:pt idx="1">
                        <c:v>INGRESOS DE CAPITAL</c:v>
                      </c:pt>
                      <c:pt idx="2">
                        <c:v>INGRESOS DE FINANCIAMIENTO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'Recaudado vs Devengado'!$B$4:$B$40</c15:sqref>
                        </c15:fullRef>
                        <c15:formulaRef>
                          <c15:sqref>('Recaudado vs Devengado'!$B$4,'Recaudado vs Devengado'!$B$24,'Recaudado vs Devengado'!$B$33)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5-39D4-4176-9375-A9EDE2C06718}"/>
                  </c:ext>
                </c:extLst>
              </c15:ser>
            </c15:filteredBarSeries>
          </c:ext>
        </c:extLst>
      </c:barChart>
      <c:catAx>
        <c:axId val="100967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09672192"/>
        <c:crosses val="autoZero"/>
        <c:auto val="1"/>
        <c:lblAlgn val="ctr"/>
        <c:lblOffset val="100"/>
        <c:noMultiLvlLbl val="0"/>
      </c:catAx>
      <c:valAx>
        <c:axId val="1009672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[$$-300A]\ * #,##0.00_ ;_-[$$-300A]\ * \-#,##0.00\ ;_-[$$-300A]\ * &quot;-&quot;??_ ;_-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0967164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'Recaudado vs Devengado'!$C$47</c:f>
              <c:strCache>
                <c:ptCount val="1"/>
                <c:pt idx="0">
                  <c:v>Devengado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'Recaudado vs Devengado'!$B$48:$B$97</c15:sqref>
                  </c15:fullRef>
                </c:ext>
              </c:extLst>
              <c:f>('Recaudado vs Devengado'!$B$48,'Recaudado vs Devengado'!$B$69,'Recaudado vs Devengado'!$B$93,'Recaudado vs Devengado'!$B$97)</c:f>
              <c:strCache>
                <c:ptCount val="4"/>
                <c:pt idx="0">
                  <c:v>GASTOS CORRIENTES </c:v>
                </c:pt>
                <c:pt idx="1">
                  <c:v>GASTOS DE INVERSIÓN </c:v>
                </c:pt>
                <c:pt idx="2">
                  <c:v>GASTOS DE CAPITAL</c:v>
                </c:pt>
                <c:pt idx="3">
                  <c:v>APLICACIÓN DEL FINANCIAMIENTO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'Recaudado vs Devengado'!$C$48:$C$97</c15:sqref>
                  </c15:fullRef>
                </c:ext>
              </c:extLst>
              <c:f>('Recaudado vs Devengado'!$C$48,'Recaudado vs Devengado'!$C$69,'Recaudado vs Devengado'!$C$93,'Recaudado vs Devengado'!$C$97)</c:f>
              <c:numCache>
                <c:formatCode>_-[$$-300A]\ * #,##0.00_ ;_-[$$-300A]\ * \-#,##0.00\ ;_-[$$-300A]\ * "-"??_ ;_-@_ </c:formatCode>
                <c:ptCount val="4"/>
                <c:pt idx="0">
                  <c:v>555617.06000000006</c:v>
                </c:pt>
                <c:pt idx="1">
                  <c:v>2469648.8300000005</c:v>
                </c:pt>
                <c:pt idx="2">
                  <c:v>10585.9</c:v>
                </c:pt>
                <c:pt idx="3">
                  <c:v>426598.38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A85-47B7-BF5D-38A749EE15D8}"/>
            </c:ext>
          </c:extLst>
        </c:ser>
        <c:ser>
          <c:idx val="2"/>
          <c:order val="2"/>
          <c:tx>
            <c:strRef>
              <c:f>'Recaudado vs Devengado'!$D$47</c:f>
              <c:strCache>
                <c:ptCount val="1"/>
                <c:pt idx="0">
                  <c:v>Pagado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CD5C9F1C-3E00-4CB9-92C9-2ED0EBDFB5D7}" type="CELLRANGE">
                      <a:rPr lang="en-US"/>
                      <a:pPr/>
                      <a:t>[CELLRANGE]</a:t>
                    </a:fld>
                    <a:endParaRPr lang="es-EC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BA85-47B7-BF5D-38A749EE15D8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layout>
                <c:manualLayout>
                  <c:x val="9.3121697777195211E-3"/>
                  <c:y val="-1.9841269841269878E-2"/>
                </c:manualLayout>
              </c:layout>
              <c:tx>
                <c:rich>
                  <a:bodyPr/>
                  <a:lstStyle/>
                  <a:p>
                    <a:fld id="{56745A2F-856C-4E97-B6A5-725C2533B647}" type="CELLRANGE">
                      <a:rPr lang="en-US"/>
                      <a:pPr/>
                      <a:t>[CELLRANGE]</a:t>
                    </a:fld>
                    <a:endParaRPr lang="es-EC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A85-47B7-BF5D-38A749EE15D8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2"/>
              <c:layout>
                <c:manualLayout>
                  <c:x val="0"/>
                  <c:y val="-1.5873015873015872E-2"/>
                </c:manualLayout>
              </c:layout>
              <c:tx>
                <c:rich>
                  <a:bodyPr/>
                  <a:lstStyle/>
                  <a:p>
                    <a:fld id="{A5EEC336-1509-4969-98D6-7991D466054A}" type="CELLRANGE">
                      <a:rPr lang="en-US"/>
                      <a:pPr/>
                      <a:t>[CELLRANGE]</a:t>
                    </a:fld>
                    <a:endParaRPr lang="es-EC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BA85-47B7-BF5D-38A749EE15D8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3"/>
              <c:layout>
                <c:manualLayout>
                  <c:x val="0"/>
                  <c:y val="-2.3809523809523808E-2"/>
                </c:manualLayout>
              </c:layout>
              <c:tx>
                <c:rich>
                  <a:bodyPr/>
                  <a:lstStyle/>
                  <a:p>
                    <a:fld id="{A135119A-2ED3-4238-8821-CE182898FCC0}" type="CELLRANGE">
                      <a:rPr lang="en-US"/>
                      <a:pPr/>
                      <a:t>[CELLRANGE]</a:t>
                    </a:fld>
                    <a:endParaRPr lang="es-EC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BA85-47B7-BF5D-38A749EE15D8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wedgeRoundRectCallout">
                    <a:avLst/>
                  </a:prstGeom>
                  <a:noFill/>
                  <a:ln>
                    <a:noFill/>
                  </a:ln>
                </c15:spPr>
                <c15:showDataLabelsRange val="1"/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'Recaudado vs Devengado'!$B$48:$B$97</c15:sqref>
                  </c15:fullRef>
                </c:ext>
              </c:extLst>
              <c:f>('Recaudado vs Devengado'!$B$48,'Recaudado vs Devengado'!$B$69,'Recaudado vs Devengado'!$B$93,'Recaudado vs Devengado'!$B$97)</c:f>
              <c:strCache>
                <c:ptCount val="4"/>
                <c:pt idx="0">
                  <c:v>GASTOS CORRIENTES </c:v>
                </c:pt>
                <c:pt idx="1">
                  <c:v>GASTOS DE INVERSIÓN </c:v>
                </c:pt>
                <c:pt idx="2">
                  <c:v>GASTOS DE CAPITAL</c:v>
                </c:pt>
                <c:pt idx="3">
                  <c:v>APLICACIÓN DEL FINANCIAMIENTO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'Recaudado vs Devengado'!$D$48:$D$97</c15:sqref>
                  </c15:fullRef>
                </c:ext>
              </c:extLst>
              <c:f>('Recaudado vs Devengado'!$D$48,'Recaudado vs Devengado'!$D$69,'Recaudado vs Devengado'!$D$93,'Recaudado vs Devengado'!$D$97)</c:f>
              <c:numCache>
                <c:formatCode>_-[$$-300A]\ * #,##0.00_ ;_-[$$-300A]\ * \-#,##0.00\ ;_-[$$-300A]\ * "-"??_ ;_-@_ </c:formatCode>
                <c:ptCount val="4"/>
                <c:pt idx="0">
                  <c:v>551843.91000000015</c:v>
                </c:pt>
                <c:pt idx="1">
                  <c:v>2165297.7500000005</c:v>
                </c:pt>
                <c:pt idx="2">
                  <c:v>10585.9</c:v>
                </c:pt>
                <c:pt idx="3">
                  <c:v>426598.38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BA85-47B7-BF5D-38A749EE15D8}"/>
            </c:ext>
            <c:ext xmlns:c15="http://schemas.microsoft.com/office/drawing/2012/chart" uri="{02D57815-91ED-43cb-92C2-25804820EDAC}">
              <c15:datalabelsRange>
                <c15:f>'Recaudado vs Devengado'!$E$48:$E$104</c15:f>
                <c15:dlblRangeCache>
                  <c:ptCount val="57"/>
                  <c:pt idx="0">
                    <c:v>99,32%</c:v>
                  </c:pt>
                  <c:pt idx="1">
                    <c:v>99,41%</c:v>
                  </c:pt>
                  <c:pt idx="2">
                    <c:v>99,78%</c:v>
                  </c:pt>
                  <c:pt idx="3">
                    <c:v>96,70%</c:v>
                  </c:pt>
                  <c:pt idx="4">
                    <c:v>100,00%</c:v>
                  </c:pt>
                  <c:pt idx="5">
                    <c:v>99,24%</c:v>
                  </c:pt>
                  <c:pt idx="6">
                    <c:v>91,09%</c:v>
                  </c:pt>
                  <c:pt idx="7">
                    <c:v>97,39%</c:v>
                  </c:pt>
                  <c:pt idx="8">
                    <c:v>100,00%</c:v>
                  </c:pt>
                  <c:pt idx="9">
                    <c:v>100,00%</c:v>
                  </c:pt>
                  <c:pt idx="10">
                    <c:v>100,00%</c:v>
                  </c:pt>
                  <c:pt idx="11">
                    <c:v>100,00%</c:v>
                  </c:pt>
                  <c:pt idx="12">
                    <c:v>0,00%</c:v>
                  </c:pt>
                  <c:pt idx="13">
                    <c:v>100,00%</c:v>
                  </c:pt>
                  <c:pt idx="14">
                    <c:v>100,00%</c:v>
                  </c:pt>
                  <c:pt idx="15">
                    <c:v>100,00%</c:v>
                  </c:pt>
                  <c:pt idx="16">
                    <c:v>100,00%</c:v>
                  </c:pt>
                  <c:pt idx="17">
                    <c:v>100,00%</c:v>
                  </c:pt>
                  <c:pt idx="18">
                    <c:v>100,00%</c:v>
                  </c:pt>
                  <c:pt idx="19">
                    <c:v>100,00%</c:v>
                  </c:pt>
                  <c:pt idx="20">
                    <c:v>100,00%</c:v>
                  </c:pt>
                  <c:pt idx="21">
                    <c:v>87,68%</c:v>
                  </c:pt>
                  <c:pt idx="22">
                    <c:v>98,46%</c:v>
                  </c:pt>
                  <c:pt idx="23">
                    <c:v>99,83%</c:v>
                  </c:pt>
                  <c:pt idx="24">
                    <c:v>95,99%</c:v>
                  </c:pt>
                  <c:pt idx="25">
                    <c:v>94,81%</c:v>
                  </c:pt>
                  <c:pt idx="26">
                    <c:v>70,30%</c:v>
                  </c:pt>
                  <c:pt idx="27">
                    <c:v>84,03%</c:v>
                  </c:pt>
                  <c:pt idx="28">
                    <c:v>98,01%</c:v>
                  </c:pt>
                  <c:pt idx="29">
                    <c:v>100,00%</c:v>
                  </c:pt>
                  <c:pt idx="30">
                    <c:v>72,49%</c:v>
                  </c:pt>
                  <c:pt idx="31">
                    <c:v>80,59%</c:v>
                  </c:pt>
                  <c:pt idx="32">
                    <c:v>-</c:v>
                  </c:pt>
                  <c:pt idx="33">
                    <c:v>81,86%</c:v>
                  </c:pt>
                  <c:pt idx="34">
                    <c:v>-</c:v>
                  </c:pt>
                  <c:pt idx="35">
                    <c:v>82,56%</c:v>
                  </c:pt>
                  <c:pt idx="36">
                    <c:v>81,80%</c:v>
                  </c:pt>
                  <c:pt idx="37">
                    <c:v>100,00%</c:v>
                  </c:pt>
                  <c:pt idx="38">
                    <c:v>90,61%</c:v>
                  </c:pt>
                  <c:pt idx="39">
                    <c:v>100,00%</c:v>
                  </c:pt>
                  <c:pt idx="40">
                    <c:v>100,00%</c:v>
                  </c:pt>
                  <c:pt idx="41">
                    <c:v>100,00%</c:v>
                  </c:pt>
                  <c:pt idx="42">
                    <c:v>100,00%</c:v>
                  </c:pt>
                  <c:pt idx="43">
                    <c:v>100,00%</c:v>
                  </c:pt>
                  <c:pt idx="44">
                    <c:v>100,00%</c:v>
                  </c:pt>
                  <c:pt idx="45">
                    <c:v>100,00%</c:v>
                  </c:pt>
                  <c:pt idx="46">
                    <c:v>100,00%</c:v>
                  </c:pt>
                  <c:pt idx="47">
                    <c:v>100,00%</c:v>
                  </c:pt>
                  <c:pt idx="48">
                    <c:v>-</c:v>
                  </c:pt>
                  <c:pt idx="49">
                    <c:v>100,00%</c:v>
                  </c:pt>
                  <c:pt idx="50">
                    <c:v>100,00%</c:v>
                  </c:pt>
                  <c:pt idx="51">
                    <c:v>100,00%</c:v>
                  </c:pt>
                  <c:pt idx="52">
                    <c:v>100,00%</c:v>
                  </c:pt>
                  <c:pt idx="53">
                    <c:v>100,00%</c:v>
                  </c:pt>
                  <c:pt idx="54">
                    <c:v>100,00%</c:v>
                  </c:pt>
                  <c:pt idx="55">
                    <c:v>100,00%</c:v>
                  </c:pt>
                  <c:pt idx="56">
                    <c:v>91,10%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1479232"/>
        <c:axId val="1011480864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'Recaudado vs Devengado'!$B$3</c15:sqref>
                        </c15:formulaRef>
                      </c:ext>
                    </c:extLst>
                    <c:strCache>
                      <c:ptCount val="1"/>
                      <c:pt idx="0">
                        <c:v>Denominación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'Recaudado vs Devengado'!$B$48:$B$97</c15:sqref>
                        </c15:fullRef>
                        <c15:formulaRef>
                          <c15:sqref>('Recaudado vs Devengado'!$B$48,'Recaudado vs Devengado'!$B$69,'Recaudado vs Devengado'!$B$93,'Recaudado vs Devengado'!$B$97)</c15:sqref>
                        </c15:formulaRef>
                      </c:ext>
                    </c:extLst>
                    <c:strCache>
                      <c:ptCount val="4"/>
                      <c:pt idx="0">
                        <c:v>GASTOS CORRIENTES </c:v>
                      </c:pt>
                      <c:pt idx="1">
                        <c:v>GASTOS DE INVERSIÓN </c:v>
                      </c:pt>
                      <c:pt idx="2">
                        <c:v>Obras en Linea, Redes e Instalaciones Eléctricas y de Telecomunicaciones </c:v>
                      </c:pt>
                      <c:pt idx="3">
                        <c:v>Mantenimiento y Reparaciones </c:v>
                      </c:pt>
                      <c:pt idx="4">
                        <c:v>Otros Gastos de Inversión</c:v>
                      </c:pt>
                      <c:pt idx="5">
                        <c:v>Impuestos, Tasas y Contribuciones </c:v>
                      </c:pt>
                      <c:pt idx="6">
                        <c:v>Seguros, Costos Financieros y Otros Gastos </c:v>
                      </c:pt>
                      <c:pt idx="7">
                        <c:v>Dietas  </c:v>
                      </c:pt>
                      <c:pt idx="8">
                        <c:v>Transferencias y Donaciones para Inversión</c:v>
                      </c:pt>
                      <c:pt idx="9">
                        <c:v>Transferencias y Donaciones de Inversión al Sector Privado Interno </c:v>
                      </c:pt>
                      <c:pt idx="10">
                        <c:v>GASTOS DE CAPITAL</c:v>
                      </c:pt>
                      <c:pt idx="11">
                        <c:v>Bienes de Larga Duración</c:v>
                      </c:pt>
                      <c:pt idx="12">
                        <c:v>Bienes Muebles </c:v>
                      </c:pt>
                      <c:pt idx="13">
                        <c:v>Bienes Inmuebles </c:v>
                      </c:pt>
                      <c:pt idx="14">
                        <c:v>APLICACIÓN DEL FINANCIAMIENTO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'Recaudado vs Devengado'!$B$4:$B$40</c15:sqref>
                        </c15:fullRef>
                        <c15:formulaRef>
                          <c15:sqref>('Recaudado vs Devengado'!$B$4,'Recaudado vs Devengado'!$B$25)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0</c:v>
                      </c:pt>
                      <c:pt idx="1">
                        <c:v>0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6-BA85-47B7-BF5D-38A749EE15D8}"/>
                  </c:ext>
                </c:extLst>
              </c15:ser>
            </c15:filteredBarSeries>
          </c:ext>
        </c:extLst>
      </c:barChart>
      <c:catAx>
        <c:axId val="1011479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11480864"/>
        <c:crosses val="autoZero"/>
        <c:auto val="1"/>
        <c:lblAlgn val="ctr"/>
        <c:lblOffset val="100"/>
        <c:noMultiLvlLbl val="0"/>
      </c:catAx>
      <c:valAx>
        <c:axId val="1011480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[$$-300A]\ * #,##0.00_ ;_-[$$-300A]\ * \-#,##0.00\ ;_-[$$-300A]\ * &quot;-&quot;??_ ;_-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1147923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Composición</a:t>
            </a:r>
            <a:r>
              <a:rPr lang="es-EC" baseline="0"/>
              <a:t> de los Ingresos Año 2016</a:t>
            </a:r>
            <a:endParaRPr lang="es-EC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D02-49E5-B523-BA56FCD395D8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D02-49E5-B523-BA56FCD395D8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D02-49E5-B523-BA56FCD395D8}"/>
              </c:ext>
            </c:extLst>
          </c:dPt>
          <c:dLbls>
            <c:dLbl>
              <c:idx val="0"/>
              <c:layout>
                <c:manualLayout>
                  <c:x val="0.11658842883873954"/>
                  <c:y val="1.18174758530242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D02-49E5-B523-BA56FCD395D8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26235919074708963"/>
                  <c:y val="-4.87285142338785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D02-49E5-B523-BA56FCD395D8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14649461879466025"/>
                  <c:y val="-5.573315898857956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D02-49E5-B523-BA56FCD395D8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'Participación Ing - Gtos'!$C$8:$C$10</c:f>
              <c:strCache>
                <c:ptCount val="3"/>
                <c:pt idx="0">
                  <c:v>Ingresos Corrientes</c:v>
                </c:pt>
                <c:pt idx="1">
                  <c:v>Ingresos de Capital</c:v>
                </c:pt>
                <c:pt idx="2">
                  <c:v>Ingresos de Financiamiento</c:v>
                </c:pt>
              </c:strCache>
            </c:strRef>
          </c:cat>
          <c:val>
            <c:numRef>
              <c:f>'Participación Ing - Gtos'!$E$8:$E$10</c:f>
              <c:numCache>
                <c:formatCode>0.00%</c:formatCode>
                <c:ptCount val="3"/>
                <c:pt idx="0">
                  <c:v>0.19294518230812396</c:v>
                </c:pt>
                <c:pt idx="1">
                  <c:v>0.6154383126922659</c:v>
                </c:pt>
                <c:pt idx="2">
                  <c:v>0.19161650499961014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7D02-49E5-B523-BA56FCD39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Composición</a:t>
            </a:r>
            <a:r>
              <a:rPr lang="es-EC" baseline="0"/>
              <a:t> de los Gastos Año 2016</a:t>
            </a:r>
            <a:endParaRPr lang="es-EC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028-4AF4-8A62-4908B59078AB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028-4AF4-8A62-4908B59078AB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028-4AF4-8A62-4908B59078AB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028-4AF4-8A62-4908B59078AB}"/>
              </c:ext>
            </c:extLst>
          </c:dPt>
          <c:dLbls>
            <c:dLbl>
              <c:idx val="0"/>
              <c:layout>
                <c:manualLayout>
                  <c:x val="4.7647465119491646E-2"/>
                  <c:y val="-1.89653509289022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028-4AF4-8A62-4908B59078AB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5.9997990681786788E-2"/>
                  <c:y val="-0.2102158295812509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028-4AF4-8A62-4908B59078AB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3390473320021595E-2"/>
                  <c:y val="-4.2992968073279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C028-4AF4-8A62-4908B59078AB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3.2991246907533689E-2"/>
                  <c:y val="-4.39249395168558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C028-4AF4-8A62-4908B59078A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'Participación Ing - Gtos'!$C$54:$C$57</c:f>
              <c:strCache>
                <c:ptCount val="4"/>
                <c:pt idx="0">
                  <c:v>Gastos Corrientes</c:v>
                </c:pt>
                <c:pt idx="1">
                  <c:v>Gastos de Inversión</c:v>
                </c:pt>
                <c:pt idx="2">
                  <c:v>Gastos de Capital</c:v>
                </c:pt>
                <c:pt idx="3">
                  <c:v>Aplicación del Financiamiento</c:v>
                </c:pt>
              </c:strCache>
            </c:strRef>
          </c:cat>
          <c:val>
            <c:numRef>
              <c:f>'Participación Ing - Gtos'!$E$54:$E$57</c:f>
              <c:numCache>
                <c:formatCode>0.00%</c:formatCode>
                <c:ptCount val="4"/>
                <c:pt idx="0">
                  <c:v>0.1604693303066366</c:v>
                </c:pt>
                <c:pt idx="1">
                  <c:v>0.71326624463739219</c:v>
                </c:pt>
                <c:pt idx="2">
                  <c:v>3.0573436382479407E-3</c:v>
                </c:pt>
                <c:pt idx="3">
                  <c:v>0.12320708141772335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028-4AF4-8A62-4908B5907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Composición</a:t>
            </a:r>
            <a:r>
              <a:rPr lang="es-EC" baseline="0"/>
              <a:t> de los Ingresos Corrientes Año 2016</a:t>
            </a:r>
            <a:endParaRPr lang="es-EC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6BC-4B63-93A2-D08F731466A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6BC-4B63-93A2-D08F731466A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6BC-4B63-93A2-D08F731466A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6BC-4B63-93A2-D08F731466A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C6BC-4B63-93A2-D08F731466A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C6BC-4B63-93A2-D08F731466A3}"/>
              </c:ext>
            </c:extLst>
          </c:dPt>
          <c:dLbls>
            <c:dLbl>
              <c:idx val="0"/>
              <c:layout>
                <c:manualLayout>
                  <c:x val="5.4045527962850795E-3"/>
                  <c:y val="-1.8507903969933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6BC-4B63-93A2-D08F731466A3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4135624873813851E-2"/>
                  <c:y val="-3.02478696424244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C6BC-4B63-93A2-D08F731466A3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'Participación Ing - Gtos'!$C$18:$C$23</c:f>
              <c:strCache>
                <c:ptCount val="6"/>
                <c:pt idx="0">
                  <c:v>Impuestos</c:v>
                </c:pt>
                <c:pt idx="1">
                  <c:v>Tasas y Contribuciones</c:v>
                </c:pt>
                <c:pt idx="2">
                  <c:v>Venta de bienes y servicios de entidades e ingresos operativos de empresas públicas</c:v>
                </c:pt>
                <c:pt idx="3">
                  <c:v>Rentas de inversiones y multas</c:v>
                </c:pt>
                <c:pt idx="4">
                  <c:v>Transferencias y donaciones corrientes</c:v>
                </c:pt>
                <c:pt idx="5">
                  <c:v>Otros ingresos</c:v>
                </c:pt>
              </c:strCache>
            </c:strRef>
          </c:cat>
          <c:val>
            <c:numRef>
              <c:f>'Participación Ing - Gtos'!$E$18:$E$23</c:f>
              <c:numCache>
                <c:formatCode>0.00%</c:formatCode>
                <c:ptCount val="6"/>
                <c:pt idx="0">
                  <c:v>0.36140496231052505</c:v>
                </c:pt>
                <c:pt idx="1">
                  <c:v>5.2370130269920837E-2</c:v>
                </c:pt>
                <c:pt idx="2">
                  <c:v>5.704556919166006E-2</c:v>
                </c:pt>
                <c:pt idx="3">
                  <c:v>1.6400756781900741E-2</c:v>
                </c:pt>
                <c:pt idx="4">
                  <c:v>0.48193530949725788</c:v>
                </c:pt>
                <c:pt idx="5">
                  <c:v>3.0843271948735405E-2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C6BC-4B63-93A2-D08F73146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Composición</a:t>
            </a:r>
            <a:r>
              <a:rPr lang="es-EC" baseline="0"/>
              <a:t> de los Ingresos de Capital Año 2016</a:t>
            </a:r>
            <a:endParaRPr lang="es-EC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B8E-44F1-82B4-AFB4E1BF49DE}"/>
              </c:ext>
            </c:extLst>
          </c:dPt>
          <c:dLbls>
            <c:dLbl>
              <c:idx val="0"/>
              <c:layout>
                <c:manualLayout>
                  <c:x val="-1.1974280726870863E-3"/>
                  <c:y val="-0.3147763999302360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B8E-44F1-82B4-AFB4E1BF49D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'Participación Ing - Gtos'!$C$32</c:f>
              <c:strCache>
                <c:ptCount val="1"/>
                <c:pt idx="0">
                  <c:v>Transferencias y donaciones de capital e inversiones</c:v>
                </c:pt>
              </c:strCache>
            </c:strRef>
          </c:cat>
          <c:val>
            <c:numRef>
              <c:f>'Participación Ing - Gtos'!$E$32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B8E-44F1-82B4-AFB4E1BF4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Composición</a:t>
            </a:r>
            <a:r>
              <a:rPr lang="es-EC" baseline="0"/>
              <a:t> de los Ingresos de Financiamiento Año 2016</a:t>
            </a:r>
            <a:endParaRPr lang="es-EC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B68-49E2-A9CA-0ABAD15CF13B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B68-49E2-A9CA-0ABAD15CF13B}"/>
              </c:ext>
            </c:extLst>
          </c:dPt>
          <c:dLbls>
            <c:dLbl>
              <c:idx val="0"/>
              <c:layout>
                <c:manualLayout>
                  <c:x val="6.3213904482035441E-2"/>
                  <c:y val="-6.1267500650382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BB68-49E2-A9CA-0ABAD15CF13B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7.2057918597495885E-2"/>
                  <c:y val="-9.08163056515567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BB68-49E2-A9CA-0ABAD15CF13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'Participación Ing - Gtos'!$C$40:$C$41</c:f>
              <c:strCache>
                <c:ptCount val="2"/>
                <c:pt idx="0">
                  <c:v>Financiamiento Público</c:v>
                </c:pt>
                <c:pt idx="1">
                  <c:v>Cuentas pendientes por cobrar</c:v>
                </c:pt>
              </c:strCache>
            </c:strRef>
          </c:cat>
          <c:val>
            <c:numRef>
              <c:f>'Participación Ing - Gtos'!$E$40:$E$41</c:f>
              <c:numCache>
                <c:formatCode>0.00%</c:formatCode>
                <c:ptCount val="2"/>
                <c:pt idx="0">
                  <c:v>0.37857023983618654</c:v>
                </c:pt>
                <c:pt idx="1">
                  <c:v>0.62142976016381335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B68-49E2-A9CA-0ABAD15CF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Composición</a:t>
            </a:r>
            <a:r>
              <a:rPr lang="es-EC" baseline="0"/>
              <a:t> de los Gastos Corrientes Año 2016</a:t>
            </a:r>
            <a:endParaRPr lang="es-EC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C33-4639-8024-1DD4855837D2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C33-4639-8024-1DD4855837D2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C33-4639-8024-1DD4855837D2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1C33-4639-8024-1DD4855837D2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1C33-4639-8024-1DD4855837D2}"/>
              </c:ext>
            </c:extLst>
          </c:dPt>
          <c:dLbls>
            <c:dLbl>
              <c:idx val="1"/>
              <c:layout>
                <c:manualLayout>
                  <c:x val="-5.5815023122109751E-2"/>
                  <c:y val="2.43451258733506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C33-4639-8024-1DD4855837D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2677790276215474E-2"/>
                  <c:y val="-3.15217921703449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C33-4639-8024-1DD4855837D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7.9430321209848831E-2"/>
                  <c:y val="-2.01571845772799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1C33-4639-8024-1DD4855837D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'Participación Ing - Gtos'!$C$65:$C$69</c:f>
              <c:strCache>
                <c:ptCount val="5"/>
                <c:pt idx="0">
                  <c:v>Gastos en personal</c:v>
                </c:pt>
                <c:pt idx="1">
                  <c:v>Bienes y servicios de consumo</c:v>
                </c:pt>
                <c:pt idx="2">
                  <c:v>Gastos Financieros</c:v>
                </c:pt>
                <c:pt idx="3">
                  <c:v>Otros Gastos Corrientes</c:v>
                </c:pt>
                <c:pt idx="4">
                  <c:v>Transferencias y donaciones corrientes</c:v>
                </c:pt>
              </c:strCache>
            </c:strRef>
          </c:cat>
          <c:val>
            <c:numRef>
              <c:f>'Participación Ing - Gtos'!$E$65:$E$69</c:f>
              <c:numCache>
                <c:formatCode>0.00%</c:formatCode>
                <c:ptCount val="5"/>
                <c:pt idx="0">
                  <c:v>0.76041326016879329</c:v>
                </c:pt>
                <c:pt idx="1">
                  <c:v>8.9702501215495445E-2</c:v>
                </c:pt>
                <c:pt idx="2">
                  <c:v>6.1192145539951559E-2</c:v>
                </c:pt>
                <c:pt idx="3">
                  <c:v>1.6195561021830392E-2</c:v>
                </c:pt>
                <c:pt idx="4">
                  <c:v>7.2496532053929363E-2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1C33-4639-8024-1DD4855837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Composición</a:t>
            </a:r>
            <a:r>
              <a:rPr lang="es-EC" baseline="0"/>
              <a:t> de los Gastos de Inversión Año 2016</a:t>
            </a:r>
            <a:endParaRPr lang="es-EC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530-4370-BF8D-8E22B57B9D40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530-4370-BF8D-8E22B57B9D40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530-4370-BF8D-8E22B57B9D40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8530-4370-BF8D-8E22B57B9D40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8530-4370-BF8D-8E22B57B9D40}"/>
              </c:ext>
            </c:extLst>
          </c:dPt>
          <c:dLbls>
            <c:dLbl>
              <c:idx val="0"/>
              <c:layout>
                <c:manualLayout>
                  <c:x val="4.1912760904886888E-2"/>
                  <c:y val="-2.5374293002107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8530-4370-BF8D-8E22B57B9D40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9.7915010623672097E-2"/>
                  <c:y val="-0.149397508410040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8530-4370-BF8D-8E22B57B9D40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7.6311711036120486E-2"/>
                  <c:y val="3.88983771394772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8530-4370-BF8D-8E22B57B9D40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6.1858017747781525E-2"/>
                  <c:y val="-1.91046541717496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8530-4370-BF8D-8E22B57B9D40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310413698287714"/>
                  <c:y val="-2.7555358397101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8530-4370-BF8D-8E22B57B9D4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'Participación Ing - Gtos'!$C$77:$C$81</c:f>
              <c:strCache>
                <c:ptCount val="5"/>
                <c:pt idx="0">
                  <c:v>Gastos en personal para inversión</c:v>
                </c:pt>
                <c:pt idx="1">
                  <c:v>Bienes y servicios para la inversión</c:v>
                </c:pt>
                <c:pt idx="2">
                  <c:v>Obras Públicas</c:v>
                </c:pt>
                <c:pt idx="3">
                  <c:v>Otros Gastos de inversión</c:v>
                </c:pt>
                <c:pt idx="4">
                  <c:v>Transferencias y donaciones para la inversión</c:v>
                </c:pt>
              </c:strCache>
            </c:strRef>
          </c:cat>
          <c:val>
            <c:numRef>
              <c:f>'Participación Ing - Gtos'!$E$77:$E$81</c:f>
              <c:numCache>
                <c:formatCode>0.00%</c:formatCode>
                <c:ptCount val="5"/>
                <c:pt idx="0">
                  <c:v>0.26706022005565866</c:v>
                </c:pt>
                <c:pt idx="1">
                  <c:v>0.40272381559608217</c:v>
                </c:pt>
                <c:pt idx="2">
                  <c:v>0.3143159750368234</c:v>
                </c:pt>
                <c:pt idx="3">
                  <c:v>9.8262512893381657E-3</c:v>
                </c:pt>
                <c:pt idx="4">
                  <c:v>6.0737380220976583E-3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8530-4370-BF8D-8E22B57B9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Composición</a:t>
            </a:r>
            <a:r>
              <a:rPr lang="es-EC" baseline="0"/>
              <a:t> de los Gastos de Capital Año 2016</a:t>
            </a:r>
            <a:endParaRPr lang="es-EC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D3E-4447-BD88-344A8B901ABB}"/>
              </c:ext>
            </c:extLst>
          </c:dPt>
          <c:dLbls>
            <c:dLbl>
              <c:idx val="0"/>
              <c:layout>
                <c:manualLayout>
                  <c:x val="-1.1974280726870863E-3"/>
                  <c:y val="-0.3106577974294542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D3E-4447-BD88-344A8B901AB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'Participación Ing - Gtos'!$C$89</c:f>
              <c:strCache>
                <c:ptCount val="1"/>
                <c:pt idx="0">
                  <c:v>Bienes de larga duración</c:v>
                </c:pt>
              </c:strCache>
            </c:strRef>
          </c:cat>
          <c:val>
            <c:numRef>
              <c:f>'Participación Ing - Gtos'!$E$89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D3E-4447-BD88-344A8B901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Población según su localización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A61-4CA9-BD65-39BF86496F1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A61-4CA9-BD65-39BF86496F1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Población!$B$26:$C$26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Población!$B$28:$C$28</c:f>
              <c:numCache>
                <c:formatCode>0%</c:formatCode>
                <c:ptCount val="2"/>
                <c:pt idx="0">
                  <c:v>9.0628730600875451E-2</c:v>
                </c:pt>
                <c:pt idx="1">
                  <c:v>0.9093712693991246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A61-4CA9-BD65-39BF86496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Composición</a:t>
            </a:r>
            <a:r>
              <a:rPr lang="es-EC" baseline="0"/>
              <a:t> de la Aplicación de Financiamiento Año 2016</a:t>
            </a:r>
            <a:endParaRPr lang="es-EC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B0E-4EE5-B1CD-95BC3E1D320F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B0E-4EE5-B1CD-95BC3E1D320F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B0E-4EE5-B1CD-95BC3E1D320F}"/>
              </c:ext>
            </c:extLst>
          </c:dPt>
          <c:dLbls>
            <c:dLbl>
              <c:idx val="0"/>
              <c:layout>
                <c:manualLayout>
                  <c:x val="2.6907282522699017E-2"/>
                  <c:y val="-5.3095577495885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B0E-4EE5-B1CD-95BC3E1D320F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10127717288927401"/>
                  <c:y val="-2.83522959235871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B0E-4EE5-B1CD-95BC3E1D320F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'Participación Ing - Gtos'!$C$97:$C$99</c:f>
              <c:strCache>
                <c:ptCount val="3"/>
                <c:pt idx="0">
                  <c:v>Amortización de la deuda pública</c:v>
                </c:pt>
                <c:pt idx="1">
                  <c:v>Pasivo Circulante</c:v>
                </c:pt>
                <c:pt idx="2">
                  <c:v>Otros Pasivos</c:v>
                </c:pt>
              </c:strCache>
            </c:strRef>
          </c:cat>
          <c:val>
            <c:numRef>
              <c:f>'Participación Ing - Gtos'!$E$97:$E$99</c:f>
              <c:numCache>
                <c:formatCode>0.00%</c:formatCode>
                <c:ptCount val="3"/>
                <c:pt idx="0">
                  <c:v>0.22256556623585866</c:v>
                </c:pt>
                <c:pt idx="1">
                  <c:v>0.77605491610165045</c:v>
                </c:pt>
                <c:pt idx="2">
                  <c:v>1.379517662490889E-3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1B0E-4EE5-B1CD-95BC3E1D3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'Reformas vs Asignación Inicial'!$C$8</c:f>
              <c:strCache>
                <c:ptCount val="1"/>
                <c:pt idx="0">
                  <c:v>Asignación Inicial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'Reformas vs Asignación Inicial'!$B$9:$B$23</c15:sqref>
                  </c15:fullRef>
                </c:ext>
              </c:extLst>
              <c:f>('Reformas vs Asignación Inicial'!$B$9,'Reformas vs Asignación Inicial'!$B$16,'Reformas vs Asignación Inicial'!$B$19)</c:f>
              <c:strCache>
                <c:ptCount val="3"/>
                <c:pt idx="0">
                  <c:v>INGRESOS CORRIENTES</c:v>
                </c:pt>
                <c:pt idx="1">
                  <c:v>INGRESOS DE CAPITAL</c:v>
                </c:pt>
                <c:pt idx="2">
                  <c:v>INGRESOS DE FINANCIAMIENTO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'Reformas vs Asignación Inicial'!$C$9:$C$23</c15:sqref>
                  </c15:fullRef>
                </c:ext>
              </c:extLst>
              <c:f>('Reformas vs Asignación Inicial'!$C$9,'Reformas vs Asignación Inicial'!$C$16,'Reformas vs Asignación Inicial'!$C$19)</c:f>
              <c:numCache>
                <c:formatCode>_-[$$-300A]\ * #,##0.00_ ;_-[$$-300A]\ * \-#,##0.00\ ;_-[$$-300A]\ * "-"??_ ;_-@_ </c:formatCode>
                <c:ptCount val="3"/>
                <c:pt idx="0">
                  <c:v>656626.84000000008</c:v>
                </c:pt>
                <c:pt idx="1">
                  <c:v>2397521.9000000004</c:v>
                </c:pt>
                <c:pt idx="2">
                  <c:v>844005.59000000008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25B-4B9C-AA10-3BD610A7B05A}"/>
            </c:ext>
          </c:extLst>
        </c:ser>
        <c:ser>
          <c:idx val="1"/>
          <c:order val="1"/>
          <c:tx>
            <c:strRef>
              <c:f>'Reformas vs Asignación Inicial'!$D$8</c:f>
              <c:strCache>
                <c:ptCount val="1"/>
                <c:pt idx="0">
                  <c:v>Reformas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2831046123926138E-3"/>
                  <c:y val="-3.4464172016924081E-2"/>
                </c:manualLayout>
              </c:layout>
              <c:tx>
                <c:rich>
                  <a:bodyPr/>
                  <a:lstStyle/>
                  <a:p>
                    <a:fld id="{B1E9AC2C-7D01-4B73-8D35-B88D58AB2477}" type="CELLRANGE">
                      <a:rPr lang="en-US"/>
                      <a:pPr/>
                      <a:t>[CELLRANGE]</a:t>
                    </a:fld>
                    <a:endParaRPr lang="es-EC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25B-4B9C-AA10-3BD610A7B05A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layout>
                <c:manualLayout>
                  <c:x val="6.8122607104025724E-3"/>
                  <c:y val="-8.5680061878547053E-3"/>
                </c:manualLayout>
              </c:layout>
              <c:tx>
                <c:rich>
                  <a:bodyPr/>
                  <a:lstStyle/>
                  <a:p>
                    <a:fld id="{5D062187-04CE-4B2D-9210-B66699624F6E}" type="CELLRANGE">
                      <a:rPr lang="en-US"/>
                      <a:pPr/>
                      <a:t>[CELLRANGE]</a:t>
                    </a:fld>
                    <a:endParaRPr lang="es-EC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225B-4B9C-AA10-3BD610A7B05A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2"/>
              <c:layout>
                <c:manualLayout>
                  <c:x val="9.0830142805367626E-3"/>
                  <c:y val="-4.2840030939271957E-3"/>
                </c:manualLayout>
              </c:layout>
              <c:tx>
                <c:rich>
                  <a:bodyPr/>
                  <a:lstStyle/>
                  <a:p>
                    <a:fld id="{23D1FA3D-6331-46F6-815F-F27652A5AB8D}" type="CELLRANGE">
                      <a:rPr lang="en-US"/>
                      <a:pPr/>
                      <a:t>[CELLRANGE]</a:t>
                    </a:fld>
                    <a:endParaRPr lang="es-EC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25B-4B9C-AA10-3BD610A7B05A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wedgeRoundRectCallout">
                    <a:avLst/>
                  </a:prstGeom>
                  <a:noFill/>
                  <a:ln>
                    <a:noFill/>
                  </a:ln>
                </c15:spPr>
                <c15:showDataLabelsRange val="1"/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'Reformas vs Asignación Inicial'!$B$9:$B$23</c15:sqref>
                  </c15:fullRef>
                </c:ext>
              </c:extLst>
              <c:f>('Reformas vs Asignación Inicial'!$B$9,'Reformas vs Asignación Inicial'!$B$16,'Reformas vs Asignación Inicial'!$B$19)</c:f>
              <c:strCache>
                <c:ptCount val="3"/>
                <c:pt idx="0">
                  <c:v>INGRESOS CORRIENTES</c:v>
                </c:pt>
                <c:pt idx="1">
                  <c:v>INGRESOS DE CAPITAL</c:v>
                </c:pt>
                <c:pt idx="2">
                  <c:v>INGRESOS DE FINANCIAMIENTO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'Reformas vs Asignación Inicial'!$D$9:$D$23</c15:sqref>
                  </c15:fullRef>
                </c:ext>
              </c:extLst>
              <c:f>('Reformas vs Asignación Inicial'!$D$9,'Reformas vs Asignación Inicial'!$D$16,'Reformas vs Asignación Inicial'!$D$19)</c:f>
              <c:numCache>
                <c:formatCode>_-[$$-300A]\ * #,##0.00_ ;_-[$$-300A]\ * \-#,##0.00\ ;_-[$$-300A]\ * "-"??_ ;_-@_ </c:formatCode>
                <c:ptCount val="3"/>
                <c:pt idx="0">
                  <c:v>25087.470000000016</c:v>
                </c:pt>
                <c:pt idx="1">
                  <c:v>101240</c:v>
                </c:pt>
                <c:pt idx="2">
                  <c:v>179912.28999999998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25B-4B9C-AA10-3BD610A7B05A}"/>
            </c:ext>
            <c:ext xmlns:c15="http://schemas.microsoft.com/office/drawing/2012/chart" uri="{02D57815-91ED-43cb-92C2-25804820EDAC}">
              <c15:datalabelsRange>
                <c15:f>'Reformas vs Asignación Inicial'!$F$9:$F$22</c15:f>
                <c15:dlblRangeCache>
                  <c:ptCount val="14"/>
                  <c:pt idx="0">
                    <c:v>3,82%</c:v>
                  </c:pt>
                  <c:pt idx="1">
                    <c:v>40,12%</c:v>
                  </c:pt>
                  <c:pt idx="2">
                    <c:v>210,25%</c:v>
                  </c:pt>
                  <c:pt idx="3">
                    <c:v>11,67%</c:v>
                  </c:pt>
                  <c:pt idx="4">
                    <c:v>18,64%</c:v>
                  </c:pt>
                  <c:pt idx="5">
                    <c:v>-16,37%</c:v>
                  </c:pt>
                  <c:pt idx="6">
                    <c:v>115,38%</c:v>
                  </c:pt>
                  <c:pt idx="7">
                    <c:v>4,22%</c:v>
                  </c:pt>
                  <c:pt idx="8">
                    <c:v>0,00%</c:v>
                  </c:pt>
                  <c:pt idx="9">
                    <c:v>4,22%</c:v>
                  </c:pt>
                  <c:pt idx="10">
                    <c:v>21,32%</c:v>
                  </c:pt>
                  <c:pt idx="11">
                    <c:v>133,35%</c:v>
                  </c:pt>
                  <c:pt idx="12">
                    <c:v>0,00%</c:v>
                  </c:pt>
                  <c:pt idx="13">
                    <c:v>0,26%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1474336"/>
        <c:axId val="1011489024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'Reformas vs Asignación Inicial'!$E$8</c15:sqref>
                        </c15:formulaRef>
                      </c:ext>
                    </c:extLst>
                    <c:strCache>
                      <c:ptCount val="1"/>
                      <c:pt idx="0">
                        <c:v>Codificado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'Reformas vs Asignación Inicial'!$B$9:$B$23</c15:sqref>
                        </c15:fullRef>
                        <c15:formulaRef>
                          <c15:sqref>('Reformas vs Asignación Inicial'!$B$9,'Reformas vs Asignación Inicial'!$B$16,'Reformas vs Asignación Inicial'!$B$19)</c15:sqref>
                        </c15:formulaRef>
                      </c:ext>
                    </c:extLst>
                    <c:strCache>
                      <c:ptCount val="3"/>
                      <c:pt idx="0">
                        <c:v>INGRESOS CORRIENTES</c:v>
                      </c:pt>
                      <c:pt idx="1">
                        <c:v>INGRESOS DE CAPITAL</c:v>
                      </c:pt>
                      <c:pt idx="2">
                        <c:v>INGRESOS DE FINANCIAMIENTO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'Reformas vs Asignación Inicial'!$E$9:$E$23</c15:sqref>
                        </c15:fullRef>
                        <c15:formulaRef>
                          <c15:sqref>('Reformas vs Asignación Inicial'!$E$9,'Reformas vs Asignación Inicial'!$E$16,'Reformas vs Asignación Inicial'!$E$19)</c15:sqref>
                        </c15:formulaRef>
                      </c:ext>
                    </c:extLst>
                    <c:numCache>
                      <c:formatCode>_-[$$-300A]\ * #,##0.00_ ;_-[$$-300A]\ * \-#,##0.00\ ;_-[$$-300A]\ * "-"??_ ;_-@_ </c:formatCode>
                      <c:ptCount val="3"/>
                      <c:pt idx="0">
                        <c:v>681714.31</c:v>
                      </c:pt>
                      <c:pt idx="1">
                        <c:v>2498761.9000000004</c:v>
                      </c:pt>
                      <c:pt idx="2">
                        <c:v>1023917.8800000001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5-225B-4B9C-AA10-3BD610A7B05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'Reformas vs Asignación Inicial'!$F$8</c15:sqref>
                        </c15:formulaRef>
                      </c:ext>
                    </c:extLst>
                    <c:strCache>
                      <c:ptCount val="1"/>
                      <c:pt idx="0">
                        <c:v>Índice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'Reformas vs Asignación Inicial'!$B$9:$B$23</c15:sqref>
                        </c15:fullRef>
                        <c15:formulaRef>
                          <c15:sqref>('Reformas vs Asignación Inicial'!$B$9,'Reformas vs Asignación Inicial'!$B$16,'Reformas vs Asignación Inicial'!$B$19)</c15:sqref>
                        </c15:formulaRef>
                      </c:ext>
                    </c:extLst>
                    <c:strCache>
                      <c:ptCount val="3"/>
                      <c:pt idx="0">
                        <c:v>INGRESOS CORRIENTES</c:v>
                      </c:pt>
                      <c:pt idx="1">
                        <c:v>INGRESOS DE CAPITAL</c:v>
                      </c:pt>
                      <c:pt idx="2">
                        <c:v>INGRESOS DE FINANCIAMIENTO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'Reformas vs Asignación Inicial'!$F$9:$F$23</c15:sqref>
                        </c15:fullRef>
                        <c15:formulaRef>
                          <c15:sqref>('Reformas vs Asignación Inicial'!$F$9,'Reformas vs Asignación Inicial'!$F$16,'Reformas vs Asignación Inicial'!$F$19)</c15:sqref>
                        </c15:formulaRef>
                      </c:ext>
                    </c:extLst>
                    <c:numCache>
                      <c:formatCode>0.00%</c:formatCode>
                      <c:ptCount val="3"/>
                      <c:pt idx="0">
                        <c:v>3.8206586255292295E-2</c:v>
                      </c:pt>
                      <c:pt idx="1">
                        <c:v>4.222693440255957E-2</c:v>
                      </c:pt>
                      <c:pt idx="2">
                        <c:v>0.2131648085411377</c:v>
                      </c:pt>
                    </c:numCache>
                  </c:numRef>
                </c:val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6-225B-4B9C-AA10-3BD610A7B05A}"/>
                  </c:ext>
                </c:extLst>
              </c15:ser>
            </c15:filteredBarSeries>
          </c:ext>
        </c:extLst>
      </c:barChart>
      <c:catAx>
        <c:axId val="1011474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11489024"/>
        <c:crosses val="autoZero"/>
        <c:auto val="1"/>
        <c:lblAlgn val="ctr"/>
        <c:lblOffset val="100"/>
        <c:noMultiLvlLbl val="0"/>
      </c:catAx>
      <c:valAx>
        <c:axId val="1011489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</c:title>
        <c:numFmt formatCode="_-[$$-300A]\ * #,##0.00_ ;_-[$$-300A]\ * \-#,##0.00\ ;_-[$$-300A]\ * &quot;-&quot;??_ ;_-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1147433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'Reformas vs Asignación Inicial'!$C$30</c:f>
              <c:strCache>
                <c:ptCount val="1"/>
                <c:pt idx="0">
                  <c:v>Asignación Inicial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'Reformas vs Asignación Inicial'!$B$31:$B$49</c15:sqref>
                  </c15:fullRef>
                </c:ext>
              </c:extLst>
              <c:f>('Reformas vs Asignación Inicial'!$B$31,'Reformas vs Asignación Inicial'!$B$37,'Reformas vs Asignación Inicial'!$B$43,'Reformas vs Asignación Inicial'!$B$45)</c:f>
              <c:strCache>
                <c:ptCount val="4"/>
                <c:pt idx="0">
                  <c:v>GASTOS CORRIENTES </c:v>
                </c:pt>
                <c:pt idx="1">
                  <c:v>GASTOS DE INVERSIÓN </c:v>
                </c:pt>
                <c:pt idx="2">
                  <c:v>GASTOS DE CAPITAL</c:v>
                </c:pt>
                <c:pt idx="3">
                  <c:v>APLICACIÓN DEL FINANCIAMIENTO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'Reformas vs Asignación Inicial'!$C$31:$C$49</c15:sqref>
                  </c15:fullRef>
                </c:ext>
              </c:extLst>
              <c:f>('Reformas vs Asignación Inicial'!$C$31,'Reformas vs Asignación Inicial'!$C$37,'Reformas vs Asignación Inicial'!$C$43,'Reformas vs Asignación Inicial'!$C$45)</c:f>
              <c:numCache>
                <c:formatCode>_-[$$-300A]\ * #,##0.00_ ;_-[$$-300A]\ * \-#,##0.00\ ;_-[$$-300A]\ * "-"??_ ;_-@_ </c:formatCode>
                <c:ptCount val="4"/>
                <c:pt idx="0">
                  <c:v>646113.42000000004</c:v>
                </c:pt>
                <c:pt idx="1">
                  <c:v>2724153.4399999995</c:v>
                </c:pt>
                <c:pt idx="2">
                  <c:v>100193.5</c:v>
                </c:pt>
                <c:pt idx="3">
                  <c:v>427693.97000000003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05C-41C6-85B7-345E32B1AC33}"/>
            </c:ext>
          </c:extLst>
        </c:ser>
        <c:ser>
          <c:idx val="1"/>
          <c:order val="1"/>
          <c:tx>
            <c:strRef>
              <c:f>'Reformas vs Asignación Inicial'!$D$30</c:f>
              <c:strCache>
                <c:ptCount val="1"/>
                <c:pt idx="0">
                  <c:v>Reformas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2F36E58E-9D74-4224-99F0-74DF6DF2B036}" type="CELLRANGE">
                      <a:rPr lang="en-US"/>
                      <a:pPr/>
                      <a:t>[CELLRANGE]</a:t>
                    </a:fld>
                    <a:endParaRPr lang="es-EC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805C-41C6-85B7-345E32B1AC33}"/>
                </c:ext>
                <c:ext xmlns:c15="http://schemas.microsoft.com/office/drawing/2012/chart" uri="{CE6537A1-D6FC-4f65-9D91-7224C49458BB}">
                  <c15:layout>
                    <c:manualLayout>
                      <c:w val="0.10247907545253129"/>
                      <c:h val="6.0636626068924913E-2"/>
                    </c:manualLayout>
                  </c15:layout>
                  <c15:dlblFieldTable/>
                  <c15:showDataLabelsRange val="1"/>
                </c:ext>
              </c:extLst>
            </c:dLbl>
            <c:dLbl>
              <c:idx val="1"/>
              <c:layout>
                <c:manualLayout>
                  <c:x val="2.7245243121782756E-2"/>
                  <c:y val="-2.0514232031148036E-2"/>
                </c:manualLayout>
              </c:layout>
              <c:tx>
                <c:rich>
                  <a:bodyPr/>
                  <a:lstStyle/>
                  <a:p>
                    <a:fld id="{D915A6DE-EC01-4A6D-9170-96EA5CA5F5CE}" type="CELLRANGE">
                      <a:rPr lang="en-US"/>
                      <a:pPr/>
                      <a:t>[CELLRANGE]</a:t>
                    </a:fld>
                    <a:endParaRPr lang="es-EC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805C-41C6-85B7-345E32B1AC33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2"/>
              <c:layout>
                <c:manualLayout>
                  <c:x val="-8.3544566094186476E-17"/>
                  <c:y val="3.9986676355064539E-3"/>
                </c:manualLayout>
              </c:layout>
              <c:tx>
                <c:rich>
                  <a:bodyPr/>
                  <a:lstStyle/>
                  <a:p>
                    <a:fld id="{93DE51E3-909F-43A4-97D7-3926E6CEA6C2}" type="CELLRANGE">
                      <a:rPr lang="en-US"/>
                      <a:pPr/>
                      <a:t>[CELLRANGE]</a:t>
                    </a:fld>
                    <a:endParaRPr lang="es-EC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805C-41C6-85B7-345E32B1AC33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3"/>
              <c:layout>
                <c:manualLayout>
                  <c:x val="1.1352184634076183E-2"/>
                  <c:y val="-4.1028464062296141E-2"/>
                </c:manualLayout>
              </c:layout>
              <c:tx>
                <c:rich>
                  <a:bodyPr/>
                  <a:lstStyle/>
                  <a:p>
                    <a:fld id="{605AE946-E79A-4BB5-9168-61820B00F5A6}" type="CELLRANGE">
                      <a:rPr lang="en-US"/>
                      <a:pPr/>
                      <a:t>[CELLRANGE]</a:t>
                    </a:fld>
                    <a:endParaRPr lang="es-EC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805C-41C6-85B7-345E32B1AC33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wedgeRoundRectCallout">
                    <a:avLst/>
                  </a:prstGeom>
                  <a:noFill/>
                  <a:ln>
                    <a:noFill/>
                  </a:ln>
                </c15:spPr>
                <c15:showDataLabelsRange val="1"/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'Reformas vs Asignación Inicial'!$B$31:$B$49</c15:sqref>
                  </c15:fullRef>
                </c:ext>
              </c:extLst>
              <c:f>('Reformas vs Asignación Inicial'!$B$31,'Reformas vs Asignación Inicial'!$B$37,'Reformas vs Asignación Inicial'!$B$43,'Reformas vs Asignación Inicial'!$B$45)</c:f>
              <c:strCache>
                <c:ptCount val="4"/>
                <c:pt idx="0">
                  <c:v>GASTOS CORRIENTES </c:v>
                </c:pt>
                <c:pt idx="1">
                  <c:v>GASTOS DE INVERSIÓN </c:v>
                </c:pt>
                <c:pt idx="2">
                  <c:v>GASTOS DE CAPITAL</c:v>
                </c:pt>
                <c:pt idx="3">
                  <c:v>APLICACIÓN DEL FINANCIAMIENTO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'Reformas vs Asignación Inicial'!$D$31:$D$49</c15:sqref>
                  </c15:fullRef>
                </c:ext>
              </c:extLst>
              <c:f>('Reformas vs Asignación Inicial'!$D$31,'Reformas vs Asignación Inicial'!$D$37,'Reformas vs Asignación Inicial'!$D$43,'Reformas vs Asignación Inicial'!$D$45)</c:f>
              <c:numCache>
                <c:formatCode>_-[$$-300A]\ * #,##0.00_ ;_-[$$-300A]\ * \-#,##0.00\ ;_-[$$-300A]\ * "-"??_ ;_-@_ </c:formatCode>
                <c:ptCount val="4"/>
                <c:pt idx="0">
                  <c:v>-11071.9</c:v>
                </c:pt>
                <c:pt idx="1">
                  <c:v>374297.23</c:v>
                </c:pt>
                <c:pt idx="2">
                  <c:v>-63474.93</c:v>
                </c:pt>
                <c:pt idx="3">
                  <c:v>6489.3600000000006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805C-41C6-85B7-345E32B1AC33}"/>
            </c:ext>
            <c:ext xmlns:c15="http://schemas.microsoft.com/office/drawing/2012/chart" uri="{02D57815-91ED-43cb-92C2-25804820EDAC}">
              <c15:datalabelsRange>
                <c15:f>'Reformas vs Asignación Inicial'!$F$31:$F$49</c15:f>
                <c15:dlblRangeCache>
                  <c:ptCount val="19"/>
                  <c:pt idx="0">
                    <c:v>-1,71%</c:v>
                  </c:pt>
                  <c:pt idx="1">
                    <c:v>-2,10%</c:v>
                  </c:pt>
                  <c:pt idx="2">
                    <c:v>-8,48%</c:v>
                  </c:pt>
                  <c:pt idx="3">
                    <c:v>15,02%</c:v>
                  </c:pt>
                  <c:pt idx="4">
                    <c:v>-2,38%</c:v>
                  </c:pt>
                  <c:pt idx="5">
                    <c:v>0,00%</c:v>
                  </c:pt>
                  <c:pt idx="6">
                    <c:v>13,74%</c:v>
                  </c:pt>
                  <c:pt idx="7">
                    <c:v>-8,49%</c:v>
                  </c:pt>
                  <c:pt idx="8">
                    <c:v>8,93%</c:v>
                  </c:pt>
                  <c:pt idx="9">
                    <c:v>46,39%</c:v>
                  </c:pt>
                  <c:pt idx="10">
                    <c:v>0,00%</c:v>
                  </c:pt>
                  <c:pt idx="11">
                    <c:v>0,00%</c:v>
                  </c:pt>
                  <c:pt idx="12">
                    <c:v>-63,35%</c:v>
                  </c:pt>
                  <c:pt idx="13">
                    <c:v>-63,35%</c:v>
                  </c:pt>
                  <c:pt idx="14">
                    <c:v>1,52%</c:v>
                  </c:pt>
                  <c:pt idx="15">
                    <c:v>5,42%</c:v>
                  </c:pt>
                  <c:pt idx="16">
                    <c:v>0,00%</c:v>
                  </c:pt>
                  <c:pt idx="17">
                    <c:v>100,00%</c:v>
                  </c:pt>
                  <c:pt idx="18">
                    <c:v>7,86%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1479776"/>
        <c:axId val="1011984352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'Reformas vs Asignación Inicial'!$E$30</c15:sqref>
                        </c15:formulaRef>
                      </c:ext>
                    </c:extLst>
                    <c:strCache>
                      <c:ptCount val="1"/>
                      <c:pt idx="0">
                        <c:v>Codificado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'Reformas vs Asignación Inicial'!$B$31:$B$49</c15:sqref>
                        </c15:fullRef>
                        <c15:formulaRef>
                          <c15:sqref>('Reformas vs Asignación Inicial'!$B$31,'Reformas vs Asignación Inicial'!$B$37,'Reformas vs Asignación Inicial'!$B$43,'Reformas vs Asignación Inicial'!$B$45)</c15:sqref>
                        </c15:formulaRef>
                      </c:ext>
                    </c:extLst>
                    <c:strCache>
                      <c:ptCount val="4"/>
                      <c:pt idx="0">
                        <c:v>GASTOS CORRIENTES </c:v>
                      </c:pt>
                      <c:pt idx="1">
                        <c:v>GASTOS DE INVERSIÓN </c:v>
                      </c:pt>
                      <c:pt idx="2">
                        <c:v>GASTOS DE CAPITAL</c:v>
                      </c:pt>
                      <c:pt idx="3">
                        <c:v>APLICACIÓN DEL FINANCIAMIENTO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'Reformas vs Asignación Inicial'!$E$31:$E$49</c15:sqref>
                        </c15:fullRef>
                        <c15:formulaRef>
                          <c15:sqref>('Reformas vs Asignación Inicial'!$E$31,'Reformas vs Asignación Inicial'!$E$37,'Reformas vs Asignación Inicial'!$E$43,'Reformas vs Asignación Inicial'!$E$45)</c15:sqref>
                        </c15:formulaRef>
                      </c:ext>
                    </c:extLst>
                    <c:numCache>
                      <c:formatCode>_-[$$-300A]\ * #,##0.00_ ;_-[$$-300A]\ * \-#,##0.00\ ;_-[$$-300A]\ * "-"??_ ;_-@_ </c:formatCode>
                      <c:ptCount val="4"/>
                      <c:pt idx="0">
                        <c:v>635041.52000000014</c:v>
                      </c:pt>
                      <c:pt idx="1">
                        <c:v>3098450.67</c:v>
                      </c:pt>
                      <c:pt idx="2">
                        <c:v>36718.57</c:v>
                      </c:pt>
                      <c:pt idx="3">
                        <c:v>434183.33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6-805C-41C6-85B7-345E32B1AC33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'Reformas vs Asignación Inicial'!$F$8</c15:sqref>
                        </c15:formulaRef>
                      </c:ext>
                    </c:extLst>
                    <c:strCache>
                      <c:ptCount val="1"/>
                      <c:pt idx="0">
                        <c:v>Índice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'Reformas vs Asignación Inicial'!$B$31:$B$49</c15:sqref>
                        </c15:fullRef>
                        <c15:formulaRef>
                          <c15:sqref>('Reformas vs Asignación Inicial'!$B$31,'Reformas vs Asignación Inicial'!$B$37,'Reformas vs Asignación Inicial'!$B$43,'Reformas vs Asignación Inicial'!$B$45)</c15:sqref>
                        </c15:formulaRef>
                      </c:ext>
                    </c:extLst>
                    <c:strCache>
                      <c:ptCount val="4"/>
                      <c:pt idx="0">
                        <c:v>GASTOS CORRIENTES </c:v>
                      </c:pt>
                      <c:pt idx="1">
                        <c:v>GASTOS DE INVERSIÓN </c:v>
                      </c:pt>
                      <c:pt idx="2">
                        <c:v>GASTOS DE CAPITAL</c:v>
                      </c:pt>
                      <c:pt idx="3">
                        <c:v>APLICACIÓN DEL FINANCIAMIENTO </c:v>
                      </c:pt>
                      <c:pt idx="4">
                        <c:v>Amortización de la Deuda Pública</c:v>
                      </c:pt>
                      <c:pt idx="5">
                        <c:v>Pasivo Circulante</c:v>
                      </c:pt>
                      <c:pt idx="6">
                        <c:v>Otros Pasivos</c:v>
                      </c:pt>
                      <c:pt idx="7">
                        <c:v>TOTAL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'Reformas vs Asignación Inicial'!$F$9:$F$23</c15:sqref>
                        </c15:fullRef>
                        <c15:formulaRef>
                          <c15:sqref>('Reformas vs Asignación Inicial'!$F$9,'Reformas vs Asignación Inicial'!$F$15,'Reformas vs Asignación Inicial'!$F$21,'Reformas vs Asignación Inicial'!$F$23)</c15:sqref>
                        </c15:formulaRef>
                      </c:ext>
                    </c:extLst>
                    <c:numCache>
                      <c:formatCode>0.00%</c:formatCode>
                      <c:ptCount val="4"/>
                      <c:pt idx="0">
                        <c:v>3.8206586255292295E-2</c:v>
                      </c:pt>
                      <c:pt idx="1">
                        <c:v>1.1538461538461537</c:v>
                      </c:pt>
                      <c:pt idx="2">
                        <c:v>0</c:v>
                      </c:pt>
                      <c:pt idx="3">
                        <c:v>7.8560193895658312E-2</c:v>
                      </c:pt>
                    </c:numCache>
                  </c:numRef>
                </c:val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7-805C-41C6-85B7-345E32B1AC33}"/>
                  </c:ext>
                </c:extLst>
              </c15:ser>
            </c15:filteredBarSeries>
          </c:ext>
        </c:extLst>
      </c:barChart>
      <c:catAx>
        <c:axId val="1011479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11984352"/>
        <c:crosses val="autoZero"/>
        <c:auto val="1"/>
        <c:lblAlgn val="ctr"/>
        <c:lblOffset val="100"/>
        <c:noMultiLvlLbl val="0"/>
      </c:catAx>
      <c:valAx>
        <c:axId val="1011984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</c:title>
        <c:numFmt formatCode="_-[$$-300A]\ * #,##0.00_ ;_-[$$-300A]\ * \-#,##0.00\ ;_-[$$-300A]\ * &quot;-&quot;??_ ;_-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1147977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Indicadores!$F$4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Indicadores!$G$3:$I$3</c:f>
              <c:strCache>
                <c:ptCount val="3"/>
                <c:pt idx="0">
                  <c:v>Ingresos Codificados </c:v>
                </c:pt>
                <c:pt idx="1">
                  <c:v>Ingresos Devengados </c:v>
                </c:pt>
                <c:pt idx="2">
                  <c:v>Ingresos Recaudados</c:v>
                </c:pt>
              </c:strCache>
            </c:strRef>
          </c:cat>
          <c:val>
            <c:numRef>
              <c:f>Indicadores!$G$4:$I$4</c:f>
              <c:numCache>
                <c:formatCode>_-[$$-300A]\ * #,##0.00_ ;_-[$$-300A]\ * \-#,##0.00\ ;_-[$$-300A]\ * "-"??_ ;_-@_ </c:formatCode>
                <c:ptCount val="3"/>
                <c:pt idx="0">
                  <c:v>3730831.17</c:v>
                </c:pt>
                <c:pt idx="1">
                  <c:v>2408933.3000000003</c:v>
                </c:pt>
                <c:pt idx="2">
                  <c:v>2804374.91</c:v>
                </c:pt>
              </c:numCache>
            </c:numRef>
          </c:val>
        </c:ser>
        <c:ser>
          <c:idx val="1"/>
          <c:order val="1"/>
          <c:tx>
            <c:strRef>
              <c:f>Indicadores!$F$5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A56F7054-A2AD-4C7B-A940-F5CE4DF20002}" type="CELLRANGE">
                      <a:rPr lang="en-US"/>
                      <a:pPr/>
                      <a:t>[CELLRANGE]</a:t>
                    </a:fld>
                    <a:endParaRPr lang="es-EC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8172A85-2AC5-4F47-94E3-6EE830761A5B}" type="CELLRANGE">
                      <a:rPr lang="es-EC"/>
                      <a:pPr/>
                      <a:t>[CELLRANGE]</a:t>
                    </a:fld>
                    <a:endParaRPr lang="es-EC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ECD7F2E-2DC4-4C86-893E-3B5F5ACFAE3D}" type="CELLRANGE">
                      <a:rPr lang="es-EC"/>
                      <a:pPr/>
                      <a:t>[CELLRANGE]</a:t>
                    </a:fld>
                    <a:endParaRPr lang="es-EC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DataLabelsRange val="1"/>
                <c15:showLeaderLines val="0"/>
              </c:ext>
            </c:extLst>
          </c:dLbls>
          <c:cat>
            <c:strRef>
              <c:f>Indicadores!$G$3:$I$3</c:f>
              <c:strCache>
                <c:ptCount val="3"/>
                <c:pt idx="0">
                  <c:v>Ingresos Codificados </c:v>
                </c:pt>
                <c:pt idx="1">
                  <c:v>Ingresos Devengados </c:v>
                </c:pt>
                <c:pt idx="2">
                  <c:v>Ingresos Recaudados</c:v>
                </c:pt>
              </c:strCache>
            </c:strRef>
          </c:cat>
          <c:val>
            <c:numRef>
              <c:f>Indicadores!$G$5:$I$5</c:f>
              <c:numCache>
                <c:formatCode>_-[$$-300A]\ * #,##0.00_ ;_-[$$-300A]\ * \-#,##0.00\ ;_-[$$-300A]\ * "-"??_ ;_-@_ </c:formatCode>
                <c:ptCount val="3"/>
                <c:pt idx="0">
                  <c:v>4204394.0900000008</c:v>
                </c:pt>
                <c:pt idx="1">
                  <c:v>3767084.7300000004</c:v>
                </c:pt>
                <c:pt idx="2">
                  <c:v>3430192.5200000005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Indicadores!$G$6:$I$6</c15:f>
                <c15:dlblRangeCache>
                  <c:ptCount val="3"/>
                  <c:pt idx="0">
                    <c:v>113%</c:v>
                  </c:pt>
                  <c:pt idx="1">
                    <c:v>156%</c:v>
                  </c:pt>
                  <c:pt idx="2">
                    <c:v>122%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1986528"/>
        <c:axId val="1011980000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Indicadores!$F$6</c15:sqref>
                        </c15:formulaRef>
                      </c:ext>
                    </c:extLst>
                    <c:strCache>
                      <c:ptCount val="1"/>
                      <c:pt idx="0">
                        <c:v>Indice (Ingresos año n/Ingreso n - 1)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Indicadores!$G$3:$I$3</c15:sqref>
                        </c15:formulaRef>
                      </c:ext>
                    </c:extLst>
                    <c:strCache>
                      <c:ptCount val="3"/>
                      <c:pt idx="0">
                        <c:v>Ingresos Codificados </c:v>
                      </c:pt>
                      <c:pt idx="1">
                        <c:v>Ingresos Devengados </c:v>
                      </c:pt>
                      <c:pt idx="2">
                        <c:v>Ingresos Recaudados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Indicadores!$G$6:$I$6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1.1269322835640405</c:v>
                      </c:pt>
                      <c:pt idx="1">
                        <c:v>1.5637978560884189</c:v>
                      </c:pt>
                      <c:pt idx="2">
                        <c:v>1.2231576126888113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1011986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11980000"/>
        <c:crosses val="autoZero"/>
        <c:auto val="1"/>
        <c:lblAlgn val="ctr"/>
        <c:lblOffset val="100"/>
        <c:noMultiLvlLbl val="0"/>
      </c:catAx>
      <c:valAx>
        <c:axId val="1011980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[$$-300A]\ * #,##0.00_ ;_-[$$-300A]\ * \-#,##0.00\ ;_-[$$-300A]\ * &quot;-&quot;??_ ;_-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11986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Lbls>
            <c:dLbl>
              <c:idx val="0"/>
              <c:layout>
                <c:manualLayout>
                  <c:x val="6.4169508556934485E-2"/>
                  <c:y val="-3.0055994080310341E-2"/>
                </c:manualLayout>
              </c:layout>
              <c:tx>
                <c:rich>
                  <a:bodyPr/>
                  <a:lstStyle/>
                  <a:p>
                    <a:fld id="{8682444B-F99B-45E7-85FA-BA2F2BE72B6F}" type="CELLRANGE">
                      <a:rPr lang="en-US"/>
                      <a:pPr/>
                      <a:t>[CELLRANGE]</a:t>
                    </a:fld>
                    <a:endParaRPr lang="es-EC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D0FB237-386E-4AA1-A23C-E144CC4A2C29}" type="CELLRANGE">
                      <a:rPr lang="es-EC"/>
                      <a:pPr/>
                      <a:t>[CELLRANGE]</a:t>
                    </a:fld>
                    <a:endParaRPr lang="es-EC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DataLabelsRange val="1"/>
                <c15:showLeaderLines val="0"/>
              </c:ext>
            </c:extLst>
          </c:dLbls>
          <c:cat>
            <c:strRef>
              <c:f>Indicadores!$E$24:$E$25</c:f>
              <c:strCache>
                <c:ptCount val="2"/>
                <c:pt idx="0">
                  <c:v>Impuestos</c:v>
                </c:pt>
                <c:pt idx="1">
                  <c:v>Ingresos Totales</c:v>
                </c:pt>
              </c:strCache>
            </c:strRef>
          </c:cat>
          <c:val>
            <c:numRef>
              <c:f>Indicadores!$F$24:$F$25</c:f>
              <c:numCache>
                <c:formatCode>_ [$$-300A]* #,##0.00_ ;_ [$$-300A]* \-#,##0.00_ ;_ [$$-300A]* "-"??_ ;_ @_ </c:formatCode>
                <c:ptCount val="2"/>
                <c:pt idx="0">
                  <c:v>262683.89</c:v>
                </c:pt>
                <c:pt idx="1">
                  <c:v>3767084.7300000004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Indicadores!$G$24:$G$25</c15:f>
                <c15:dlblRangeCache>
                  <c:ptCount val="2"/>
                  <c:pt idx="0">
                    <c:v> $ 0,07 </c:v>
                  </c:pt>
                  <c:pt idx="1">
                    <c:v> $ 1,00 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1985440"/>
        <c:axId val="101198489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Indicadores!$E$24:$E$25</c15:sqref>
                        </c15:formulaRef>
                      </c:ext>
                    </c:extLst>
                    <c:strCache>
                      <c:ptCount val="2"/>
                      <c:pt idx="0">
                        <c:v>Impuestos</c:v>
                      </c:pt>
                      <c:pt idx="1">
                        <c:v>Ingresos Totales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Indicadores!$G$24:$G$25</c15:sqref>
                        </c15:formulaRef>
                      </c:ext>
                    </c:extLst>
                    <c:numCache>
                      <c:formatCode>_-[$$-300A]\ * #,##0.00_ ;_-[$$-300A]\ * \-#,##0.00\ ;_-[$$-300A]\ * "-"??_ ;_-@_ </c:formatCode>
                      <c:ptCount val="2"/>
                      <c:pt idx="0">
                        <c:v>6.9731346340064934E-2</c:v>
                      </c:pt>
                      <c:pt idx="1">
                        <c:v>1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1011985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11984896"/>
        <c:crosses val="autoZero"/>
        <c:auto val="1"/>
        <c:lblAlgn val="ctr"/>
        <c:lblOffset val="100"/>
        <c:noMultiLvlLbl val="0"/>
      </c:catAx>
      <c:valAx>
        <c:axId val="1011984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[$$-300A]* #,##0.00_ ;_ [$$-300A]* \-#,##0.00_ ;_ [$$-300A]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11985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Lbls>
            <c:dLbl>
              <c:idx val="0"/>
              <c:tx>
                <c:rich>
                  <a:bodyPr/>
                  <a:lstStyle/>
                  <a:p>
                    <a:fld id="{72E864ED-B61A-45CD-A24B-10562C12CF5E}" type="CELLRANGE">
                      <a:rPr lang="en-US"/>
                      <a:pPr/>
                      <a:t>[CELLRANGE]</a:t>
                    </a:fld>
                    <a:endParaRPr lang="es-EC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B5774D6-4814-41D4-A67B-2526443822C6}" type="CELLRANGE">
                      <a:rPr lang="es-EC"/>
                      <a:pPr/>
                      <a:t>[CELLRANGE]</a:t>
                    </a:fld>
                    <a:endParaRPr lang="es-EC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DataLabelsRange val="1"/>
                <c15:showLeaderLines val="0"/>
              </c:ext>
            </c:extLst>
          </c:dLbls>
          <c:cat>
            <c:strRef>
              <c:f>Indicadores!$E$40:$E$41</c:f>
              <c:strCache>
                <c:ptCount val="2"/>
                <c:pt idx="0">
                  <c:v>Ingresos Propios</c:v>
                </c:pt>
                <c:pt idx="1">
                  <c:v>Ingresos Totales</c:v>
                </c:pt>
              </c:strCache>
            </c:strRef>
          </c:cat>
          <c:val>
            <c:numRef>
              <c:f>Indicadores!$F$40:$F$41</c:f>
              <c:numCache>
                <c:formatCode>_ [$$-300A]* #,##0.00_ ;_ [$$-300A]* \-#,##0.00_ ;_ [$$-300A]* "-"??_ ;_ @_ </c:formatCode>
                <c:ptCount val="2"/>
                <c:pt idx="0">
                  <c:v>376550.58000000007</c:v>
                </c:pt>
                <c:pt idx="1">
                  <c:v>3767084.7300000004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Indicadores!$G$40:$G$41</c15:f>
                <c15:dlblRangeCache>
                  <c:ptCount val="2"/>
                  <c:pt idx="0">
                    <c:v> $ 0,10 </c:v>
                  </c:pt>
                  <c:pt idx="1">
                    <c:v> $ 1,00 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1987072"/>
        <c:axId val="1011989248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Indicadores!$E$40:$E$41</c15:sqref>
                        </c15:formulaRef>
                      </c:ext>
                    </c:extLst>
                    <c:strCache>
                      <c:ptCount val="2"/>
                      <c:pt idx="0">
                        <c:v>Ingresos Propios</c:v>
                      </c:pt>
                      <c:pt idx="1">
                        <c:v>Ingresos Totales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Indicadores!$G$40:$G$41</c15:sqref>
                        </c15:formulaRef>
                      </c:ext>
                    </c:extLst>
                    <c:numCache>
                      <c:formatCode>_-[$$-300A]\ * #,##0.00_ ;_-[$$-300A]\ * \-#,##0.00\ ;_-[$$-300A]\ * "-"??_ ;_-@_ </c:formatCode>
                      <c:ptCount val="2"/>
                      <c:pt idx="0">
                        <c:v>9.9958086156453407E-2</c:v>
                      </c:pt>
                      <c:pt idx="1">
                        <c:v>1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1011987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11989248"/>
        <c:crosses val="autoZero"/>
        <c:auto val="1"/>
        <c:lblAlgn val="ctr"/>
        <c:lblOffset val="100"/>
        <c:noMultiLvlLbl val="0"/>
      </c:catAx>
      <c:valAx>
        <c:axId val="1011989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[$$-300A]* #,##0.00_ ;_ [$$-300A]* \-#,##0.00_ ;_ [$$-300A]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11987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Lbls>
            <c:dLbl>
              <c:idx val="0"/>
              <c:tx>
                <c:rich>
                  <a:bodyPr/>
                  <a:lstStyle/>
                  <a:p>
                    <a:fld id="{D0846B74-F77F-4A42-9A23-85B747B9E0F3}" type="CELLRANGE">
                      <a:rPr lang="en-US"/>
                      <a:pPr/>
                      <a:t>[CELLRANGE]</a:t>
                    </a:fld>
                    <a:endParaRPr lang="es-EC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4C612B2-A9AE-4556-A984-8B644793764B}" type="CELLRANGE">
                      <a:rPr lang="es-EC"/>
                      <a:pPr/>
                      <a:t>[CELLRANGE]</a:t>
                    </a:fld>
                    <a:endParaRPr lang="es-EC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DataLabelsRange val="1"/>
                <c15:showLeaderLines val="0"/>
              </c:ext>
            </c:extLst>
          </c:dLbls>
          <c:cat>
            <c:strRef>
              <c:f>Indicadores!$E$44:$E$45</c:f>
              <c:strCache>
                <c:ptCount val="2"/>
                <c:pt idx="0">
                  <c:v>Ingresos Corrientes</c:v>
                </c:pt>
                <c:pt idx="1">
                  <c:v>Gastos Corrientes</c:v>
                </c:pt>
              </c:strCache>
            </c:strRef>
          </c:cat>
          <c:val>
            <c:numRef>
              <c:f>Indicadores!$F$44:$F$45</c:f>
              <c:numCache>
                <c:formatCode>_ [$$-300A]* #,##0.00_ ;_ [$$-300A]* \-#,##0.00_ ;_ [$$-300A]* "-"??_ ;_ @_ </c:formatCode>
                <c:ptCount val="2"/>
                <c:pt idx="0">
                  <c:v>726840.85000000009</c:v>
                </c:pt>
                <c:pt idx="1">
                  <c:v>555617.06000000006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Indicadores!$G$44:$G$45</c15:f>
                <c15:dlblRangeCache>
                  <c:ptCount val="2"/>
                  <c:pt idx="0">
                    <c:v> $ 1,31 </c:v>
                  </c:pt>
                  <c:pt idx="1">
                    <c:v> $ 1,00 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1988704"/>
        <c:axId val="101199033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Indicadores!$E$44:$E$45</c15:sqref>
                        </c15:formulaRef>
                      </c:ext>
                    </c:extLst>
                    <c:strCache>
                      <c:ptCount val="2"/>
                      <c:pt idx="0">
                        <c:v>Ingresos Corrientes</c:v>
                      </c:pt>
                      <c:pt idx="1">
                        <c:v>Gastos Corrientes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Indicadores!$G$44:$G$45</c15:sqref>
                        </c15:formulaRef>
                      </c:ext>
                    </c:extLst>
                    <c:numCache>
                      <c:formatCode>_-[$$-300A]\ * #,##0.00_ ;_-[$$-300A]\ * \-#,##0.00\ ;_-[$$-300A]\ * "-"??_ ;_-@_ </c:formatCode>
                      <c:ptCount val="2"/>
                      <c:pt idx="0">
                        <c:v>1.3081687052589783</c:v>
                      </c:pt>
                      <c:pt idx="1">
                        <c:v>1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1011988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11990336"/>
        <c:crosses val="autoZero"/>
        <c:auto val="1"/>
        <c:lblAlgn val="ctr"/>
        <c:lblOffset val="100"/>
        <c:noMultiLvlLbl val="0"/>
      </c:catAx>
      <c:valAx>
        <c:axId val="1011990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[$$-300A]* #,##0.00_ ;_ [$$-300A]* \-#,##0.00_ ;_ [$$-300A]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11988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Lbls>
            <c:dLbl>
              <c:idx val="0"/>
              <c:tx>
                <c:rich>
                  <a:bodyPr/>
                  <a:lstStyle/>
                  <a:p>
                    <a:fld id="{D4381177-EE74-488A-90DB-FD415A3C1B06}" type="CELLRANGE">
                      <a:rPr lang="en-US"/>
                      <a:pPr/>
                      <a:t>[CELLRANGE]</a:t>
                    </a:fld>
                    <a:endParaRPr lang="es-EC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014456E-C76A-4977-98F2-7BB27C20A906}" type="CELLRANGE">
                      <a:rPr lang="es-EC"/>
                      <a:pPr/>
                      <a:t>[CELLRANGE]</a:t>
                    </a:fld>
                    <a:endParaRPr lang="es-EC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DataLabelsRange val="1"/>
                <c15:showLeaderLines val="0"/>
              </c:ext>
            </c:extLst>
          </c:dLbls>
          <c:cat>
            <c:strRef>
              <c:f>Indicadores!$E$48:$E$49</c:f>
              <c:strCache>
                <c:ptCount val="2"/>
                <c:pt idx="0">
                  <c:v>Ingresos Propios</c:v>
                </c:pt>
                <c:pt idx="1">
                  <c:v>Gastos Corrientes</c:v>
                </c:pt>
              </c:strCache>
            </c:strRef>
          </c:cat>
          <c:val>
            <c:numRef>
              <c:f>Indicadores!$F$48:$F$49</c:f>
              <c:numCache>
                <c:formatCode>_ [$$-300A]* #,##0.00_ ;_ [$$-300A]* \-#,##0.00_ ;_ [$$-300A]* "-"??_ ;_ @_ </c:formatCode>
                <c:ptCount val="2"/>
                <c:pt idx="0">
                  <c:v>376550.58000000007</c:v>
                </c:pt>
                <c:pt idx="1">
                  <c:v>555617.06000000006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Indicadores!$G$48:$G$49</c15:f>
                <c15:dlblRangeCache>
                  <c:ptCount val="2"/>
                  <c:pt idx="0">
                    <c:v> $ 0,68 </c:v>
                  </c:pt>
                  <c:pt idx="1">
                    <c:v> $ 1,00 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1990880"/>
        <c:axId val="101198163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Indicadores!$E$48:$E$49</c15:sqref>
                        </c15:formulaRef>
                      </c:ext>
                    </c:extLst>
                    <c:strCache>
                      <c:ptCount val="2"/>
                      <c:pt idx="0">
                        <c:v>Ingresos Propios</c:v>
                      </c:pt>
                      <c:pt idx="1">
                        <c:v>Gastos Corrientes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Indicadores!$G$48:$G$49</c15:sqref>
                        </c15:formulaRef>
                      </c:ext>
                    </c:extLst>
                    <c:numCache>
                      <c:formatCode>_-[$$-300A]\ * #,##0.00_ ;_-[$$-300A]\ * \-#,##0.00\ ;_-[$$-300A]\ * "-"??_ ;_-@_ </c:formatCode>
                      <c:ptCount val="2"/>
                      <c:pt idx="0">
                        <c:v>0.67771601541536541</c:v>
                      </c:pt>
                      <c:pt idx="1">
                        <c:v>1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101199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11981632"/>
        <c:crosses val="autoZero"/>
        <c:auto val="1"/>
        <c:lblAlgn val="ctr"/>
        <c:lblOffset val="100"/>
        <c:noMultiLvlLbl val="0"/>
      </c:catAx>
      <c:valAx>
        <c:axId val="101198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[$$-300A]* #,##0.00_ ;_ [$$-300A]* \-#,##0.00_ ;_ [$$-300A]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11990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Lbls>
            <c:dLbl>
              <c:idx val="0"/>
              <c:tx>
                <c:rich>
                  <a:bodyPr/>
                  <a:lstStyle/>
                  <a:p>
                    <a:fld id="{6B1BF7D7-8CB8-4712-9FD6-7E5DE26AAC73}" type="CELLRANGE">
                      <a:rPr lang="en-US"/>
                      <a:pPr/>
                      <a:t>[CELLRANGE]</a:t>
                    </a:fld>
                    <a:endParaRPr lang="es-EC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1EF6004-8801-430C-AE8E-58DD14835A38}" type="CELLRANGE">
                      <a:rPr lang="es-EC"/>
                      <a:pPr/>
                      <a:t>[CELLRANGE]</a:t>
                    </a:fld>
                    <a:endParaRPr lang="es-EC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DataLabelsRange val="1"/>
                <c15:showLeaderLines val="0"/>
              </c:ext>
            </c:extLst>
          </c:dLbls>
          <c:cat>
            <c:strRef>
              <c:f>Indicadores!$E$52:$E$53</c:f>
              <c:strCache>
                <c:ptCount val="2"/>
                <c:pt idx="0">
                  <c:v>Pasivos Totales</c:v>
                </c:pt>
                <c:pt idx="1">
                  <c:v>Ingresos Corrientes</c:v>
                </c:pt>
              </c:strCache>
            </c:strRef>
          </c:cat>
          <c:val>
            <c:numRef>
              <c:f>Indicadores!$F$52:$F$53</c:f>
              <c:numCache>
                <c:formatCode>_-[$$-300A]\ * #,##0.00_ ;_-[$$-300A]\ * \-#,##0.00\ ;_-[$$-300A]\ * "-"??_ ;_-@_ </c:formatCode>
                <c:ptCount val="2"/>
                <c:pt idx="0">
                  <c:v>904559.2</c:v>
                </c:pt>
                <c:pt idx="1">
                  <c:v>726840.85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Indicadores!$G$52:$G$53</c15:f>
                <c15:dlblRangeCache>
                  <c:ptCount val="2"/>
                  <c:pt idx="0">
                    <c:v>124%</c:v>
                  </c:pt>
                  <c:pt idx="1">
                    <c:v>100%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1978368"/>
        <c:axId val="10119789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Indicadores!$E$52:$E$53</c15:sqref>
                        </c15:formulaRef>
                      </c:ext>
                    </c:extLst>
                    <c:strCache>
                      <c:ptCount val="2"/>
                      <c:pt idx="0">
                        <c:v>Pasivos Totales</c:v>
                      </c:pt>
                      <c:pt idx="1">
                        <c:v>Ingresos Corrientes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Indicadores!$G$52:$G$53</c15:sqref>
                        </c15:formulaRef>
                      </c:ext>
                    </c:extLst>
                    <c:numCache>
                      <c:formatCode>0%</c:formatCode>
                      <c:ptCount val="2"/>
                      <c:pt idx="0">
                        <c:v>1.24450792769834</c:v>
                      </c:pt>
                      <c:pt idx="1">
                        <c:v>1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1011978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11978912"/>
        <c:crosses val="autoZero"/>
        <c:auto val="1"/>
        <c:lblAlgn val="ctr"/>
        <c:lblOffset val="100"/>
        <c:noMultiLvlLbl val="0"/>
      </c:catAx>
      <c:valAx>
        <c:axId val="1011978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[$$-300A]\ * #,##0.00_ ;_-[$$-300A]\ * \-#,##0.00\ ;_-[$$-300A]\ * &quot;-&quot;??_ ;_-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11978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Lbls>
            <c:dLbl>
              <c:idx val="0"/>
              <c:tx>
                <c:rich>
                  <a:bodyPr/>
                  <a:lstStyle/>
                  <a:p>
                    <a:fld id="{ECF33B6D-B547-4BA7-B3DA-361924557824}" type="CELLRANGE">
                      <a:rPr lang="en-US"/>
                      <a:pPr/>
                      <a:t>[CELLRANGE]</a:t>
                    </a:fld>
                    <a:endParaRPr lang="es-EC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B6E6312-50D7-4875-9BAD-678BAEA7F838}" type="CELLRANGE">
                      <a:rPr lang="es-EC"/>
                      <a:pPr/>
                      <a:t>[CELLRANGE]</a:t>
                    </a:fld>
                    <a:endParaRPr lang="es-EC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DataLabelsRange val="1"/>
                <c15:showLeaderLines val="0"/>
              </c:ext>
            </c:extLst>
          </c:dLbls>
          <c:cat>
            <c:strRef>
              <c:f>Indicadores!$E$72:$E$73</c:f>
              <c:strCache>
                <c:ptCount val="2"/>
                <c:pt idx="0">
                  <c:v>Gasto de Remuneración</c:v>
                </c:pt>
                <c:pt idx="1">
                  <c:v>Gastos Totales</c:v>
                </c:pt>
              </c:strCache>
            </c:strRef>
          </c:cat>
          <c:val>
            <c:numRef>
              <c:f>Indicadores!$F$72:$F$73</c:f>
              <c:numCache>
                <c:formatCode>_-[$$-300A]\ * #,##0.00_ ;_-[$$-300A]\ * \-#,##0.00\ ;_-[$$-300A]\ * "-"??_ ;_-@_ </c:formatCode>
                <c:ptCount val="2"/>
                <c:pt idx="0">
                  <c:v>1082043.54</c:v>
                </c:pt>
                <c:pt idx="1">
                  <c:v>3462450.1700000004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Indicadores!$G$72:$G$73</c15:f>
                <c15:dlblRangeCache>
                  <c:ptCount val="2"/>
                  <c:pt idx="0">
                    <c:v> $ 0,31 </c:v>
                  </c:pt>
                  <c:pt idx="1">
                    <c:v> $ 1,00 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1982720"/>
        <c:axId val="101414179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Indicadores!$E$72:$E$73</c15:sqref>
                        </c15:formulaRef>
                      </c:ext>
                    </c:extLst>
                    <c:strCache>
                      <c:ptCount val="2"/>
                      <c:pt idx="0">
                        <c:v>Gasto de Remuneración</c:v>
                      </c:pt>
                      <c:pt idx="1">
                        <c:v>Gastos Totales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Indicadores!$G$72:$G$73</c15:sqref>
                        </c15:formulaRef>
                      </c:ext>
                    </c:extLst>
                    <c:numCache>
                      <c:formatCode>_-[$$-300A]\ * #,##0.00_ ;_-[$$-300A]\ * \-#,##0.00\ ;_-[$$-300A]\ * "-"??_ ;_-@_ </c:formatCode>
                      <c:ptCount val="2"/>
                      <c:pt idx="0">
                        <c:v>0.31250804686670769</c:v>
                      </c:pt>
                      <c:pt idx="1">
                        <c:v>1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1011982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14141792"/>
        <c:crosses val="autoZero"/>
        <c:auto val="1"/>
        <c:lblAlgn val="ctr"/>
        <c:lblOffset val="100"/>
        <c:noMultiLvlLbl val="0"/>
      </c:catAx>
      <c:valAx>
        <c:axId val="1014141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[$$-300A]\ * #,##0.00_ ;_-[$$-300A]\ * \-#,##0.00\ ;_-[$$-300A]\ * &quot;-&quot;??_ ;_-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11982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Estado de Situación Financiera Año 2016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5F4-45E1-9604-7D85AA38ACB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95F4-45E1-9604-7D85AA38ACB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5F4-45E1-9604-7D85AA38ACB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('Aspectos Económicos'!$B$7,'Aspectos Económicos'!$B$11:$B$12)</c:f>
              <c:strCache>
                <c:ptCount val="3"/>
                <c:pt idx="0">
                  <c:v>Activos </c:v>
                </c:pt>
                <c:pt idx="1">
                  <c:v>Pasivos </c:v>
                </c:pt>
                <c:pt idx="2">
                  <c:v>Patrimonio </c:v>
                </c:pt>
              </c:strCache>
            </c:strRef>
          </c:cat>
          <c:val>
            <c:numRef>
              <c:f>('Aspectos Económicos'!$C$7,'Aspectos Económicos'!$C$11:$C$12)</c:f>
              <c:numCache>
                <c:formatCode>_ [$$-300A]* #,##0.00_ ;_ [$$-300A]* \-#,##0.00_ ;_ [$$-300A]* "-"??_ ;_ @_ </c:formatCode>
                <c:ptCount val="3"/>
                <c:pt idx="0">
                  <c:v>3329667.63</c:v>
                </c:pt>
                <c:pt idx="1">
                  <c:v>904559.2</c:v>
                </c:pt>
                <c:pt idx="2">
                  <c:v>2425108.4300000002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5F4-45E1-9604-7D85AA38ACB5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Lbls>
            <c:dLbl>
              <c:idx val="0"/>
              <c:tx>
                <c:rich>
                  <a:bodyPr/>
                  <a:lstStyle/>
                  <a:p>
                    <a:fld id="{0E292A0C-2C77-4B26-B87C-094C9F91550E}" type="CELLRANGE">
                      <a:rPr lang="en-US"/>
                      <a:pPr/>
                      <a:t>[CELLRANGE]</a:t>
                    </a:fld>
                    <a:endParaRPr lang="es-EC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D7D8D5C-51CF-42B2-8E3B-4CCE99EE2385}" type="CELLRANGE">
                      <a:rPr lang="es-EC"/>
                      <a:pPr/>
                      <a:t>[CELLRANGE]</a:t>
                    </a:fld>
                    <a:endParaRPr lang="es-EC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DataLabelsRange val="1"/>
                <c15:showLeaderLines val="0"/>
              </c:ext>
            </c:extLst>
          </c:dLbls>
          <c:cat>
            <c:strRef>
              <c:f>Indicadores!$E$56:$E$57</c:f>
              <c:strCache>
                <c:ptCount val="2"/>
                <c:pt idx="0">
                  <c:v>Gastos en Obras Públicas</c:v>
                </c:pt>
                <c:pt idx="1">
                  <c:v>Gastos Totales</c:v>
                </c:pt>
              </c:strCache>
            </c:strRef>
          </c:cat>
          <c:val>
            <c:numRef>
              <c:f>Indicadores!$F$56:$F$57</c:f>
              <c:numCache>
                <c:formatCode>_-[$$-300A]\ * #,##0.00_ ;_-[$$-300A]\ * \-#,##0.00\ ;_-[$$-300A]\ * "-"??_ ;_-@_ </c:formatCode>
                <c:ptCount val="2"/>
                <c:pt idx="0">
                  <c:v>776250.08000000031</c:v>
                </c:pt>
                <c:pt idx="1">
                  <c:v>3462450.1700000004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Indicadores!$G$56:$G$57</c15:f>
                <c15:dlblRangeCache>
                  <c:ptCount val="2"/>
                  <c:pt idx="0">
                    <c:v>22%</c:v>
                  </c:pt>
                  <c:pt idx="1">
                    <c:v>100%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4133088"/>
        <c:axId val="1014140160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Indicadores!$E$56:$E$57</c15:sqref>
                        </c15:formulaRef>
                      </c:ext>
                    </c:extLst>
                    <c:strCache>
                      <c:ptCount val="2"/>
                      <c:pt idx="0">
                        <c:v>Gastos en Obras Públicas</c:v>
                      </c:pt>
                      <c:pt idx="1">
                        <c:v>Gastos Totales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Indicadores!$G$56:$G$57</c15:sqref>
                        </c15:formulaRef>
                      </c:ext>
                    </c:extLst>
                    <c:numCache>
                      <c:formatCode>0%</c:formatCode>
                      <c:ptCount val="2"/>
                      <c:pt idx="0">
                        <c:v>0.22419097514405534</c:v>
                      </c:pt>
                      <c:pt idx="1">
                        <c:v>1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1014133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14140160"/>
        <c:crosses val="autoZero"/>
        <c:auto val="1"/>
        <c:lblAlgn val="ctr"/>
        <c:lblOffset val="100"/>
        <c:noMultiLvlLbl val="0"/>
      </c:catAx>
      <c:valAx>
        <c:axId val="1014140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[$$-300A]\ * #,##0.00_ ;_-[$$-300A]\ * \-#,##0.00\ ;_-[$$-300A]\ * &quot;-&quot;??_ ;_-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14133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Lbls>
            <c:dLbl>
              <c:idx val="0"/>
              <c:tx>
                <c:rich>
                  <a:bodyPr/>
                  <a:lstStyle/>
                  <a:p>
                    <a:fld id="{019B0C4F-A981-4BB5-9BAD-26F284AEFDC4}" type="CELLRANGE">
                      <a:rPr lang="en-US"/>
                      <a:pPr/>
                      <a:t>[CELLRANGE]</a:t>
                    </a:fld>
                    <a:endParaRPr lang="es-EC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126941AD-9292-4BFC-ACA6-2B1EAC6F0979}" type="CELLRANGE">
                      <a:rPr lang="es-EC"/>
                      <a:pPr/>
                      <a:t>[CELLRANGE]</a:t>
                    </a:fld>
                    <a:endParaRPr lang="es-EC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DataLabelsRange val="1"/>
                <c15:showLeaderLines val="0"/>
              </c:ext>
            </c:extLst>
          </c:dLbls>
          <c:cat>
            <c:strRef>
              <c:f>Indicadores!$E$60:$E$61</c:f>
              <c:strCache>
                <c:ptCount val="2"/>
                <c:pt idx="0">
                  <c:v>Inversión Ejecutada</c:v>
                </c:pt>
                <c:pt idx="1">
                  <c:v>Gastos Totales</c:v>
                </c:pt>
              </c:strCache>
            </c:strRef>
          </c:cat>
          <c:val>
            <c:numRef>
              <c:f>Indicadores!$F$60:$F$61</c:f>
              <c:numCache>
                <c:formatCode>_-[$$-300A]\ * #,##0.00_ ;_-[$$-300A]\ * \-#,##0.00\ ;_-[$$-300A]\ * "-"??_ ;_-@_ </c:formatCode>
                <c:ptCount val="2"/>
                <c:pt idx="0">
                  <c:v>2469648.8300000005</c:v>
                </c:pt>
                <c:pt idx="1">
                  <c:v>3462450.1700000004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Indicadores!$G$60:$G$61</c15:f>
                <c15:dlblRangeCache>
                  <c:ptCount val="2"/>
                  <c:pt idx="0">
                    <c:v>71%</c:v>
                  </c:pt>
                  <c:pt idx="1">
                    <c:v>100%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4137984"/>
        <c:axId val="101413363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Indicadores!$E$60:$E$61</c15:sqref>
                        </c15:formulaRef>
                      </c:ext>
                    </c:extLst>
                    <c:strCache>
                      <c:ptCount val="2"/>
                      <c:pt idx="0">
                        <c:v>Inversión Ejecutada</c:v>
                      </c:pt>
                      <c:pt idx="1">
                        <c:v>Gastos Totales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Indicadores!$G$60:$G$61</c15:sqref>
                        </c15:formulaRef>
                      </c:ext>
                    </c:extLst>
                    <c:numCache>
                      <c:formatCode>0%</c:formatCode>
                      <c:ptCount val="2"/>
                      <c:pt idx="0">
                        <c:v>0.71326624463739219</c:v>
                      </c:pt>
                      <c:pt idx="1">
                        <c:v>1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1014137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14133632"/>
        <c:crosses val="autoZero"/>
        <c:auto val="1"/>
        <c:lblAlgn val="ctr"/>
        <c:lblOffset val="100"/>
        <c:noMultiLvlLbl val="0"/>
      </c:catAx>
      <c:valAx>
        <c:axId val="1014133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[$$-300A]\ * #,##0.00_ ;_-[$$-300A]\ * \-#,##0.00\ ;_-[$$-300A]\ * &quot;-&quot;??_ ;_-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14137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7B142ED6-7183-4657-A9F1-1387242A5126}" type="CELLRANGE">
                      <a:rPr lang="en-US"/>
                      <a:pPr/>
                      <a:t>[CELLRANGE]</a:t>
                    </a:fld>
                    <a:endParaRPr lang="es-EC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E3DB90C-7452-40C0-B3C3-39EFC4E36A3C}" type="CELLRANGE">
                      <a:rPr lang="en-US"/>
                      <a:pPr/>
                      <a:t>[CELLRANGE]</a:t>
                    </a:fld>
                    <a:endParaRPr lang="es-EC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0462D6EA-4DAC-44D3-A96A-9574A4D7D43C}" type="CELLRANGE">
                      <a:rPr lang="en-US"/>
                      <a:pPr/>
                      <a:t>[CELLRANGE]</a:t>
                    </a:fld>
                    <a:endParaRPr lang="es-EC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6DCB2829-B186-47E1-BC3C-775EC67B0302}" type="CELLRANGE">
                      <a:rPr lang="en-US"/>
                      <a:pPr/>
                      <a:t>[CELLRANGE]</a:t>
                    </a:fld>
                    <a:endParaRPr lang="es-EC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oundRectCallout">
                    <a:avLst/>
                  </a:prstGeom>
                  <a:noFill/>
                  <a:ln>
                    <a:noFill/>
                  </a:ln>
                </c15:spPr>
                <c15:showDataLabelsRange val="1"/>
                <c15:showLeaderLines val="0"/>
              </c:ext>
            </c:extLst>
          </c:dLbls>
          <c:cat>
            <c:strRef>
              <c:f>'Indicadores II'!$A$7:$A$10</c:f>
              <c:strCache>
                <c:ptCount val="4"/>
                <c:pt idx="0">
                  <c:v>Ingresos de Transferencias Corrientes</c:v>
                </c:pt>
                <c:pt idx="1">
                  <c:v>Ingresos de Transferencias de Capital</c:v>
                </c:pt>
                <c:pt idx="2">
                  <c:v>Ingresos de Transferencias Corrientes y Capital</c:v>
                </c:pt>
                <c:pt idx="3">
                  <c:v>Ingresos Totales</c:v>
                </c:pt>
              </c:strCache>
            </c:strRef>
          </c:cat>
          <c:val>
            <c:numRef>
              <c:f>'Indicadores II'!$B$7:$B$10</c:f>
              <c:numCache>
                <c:formatCode>_-[$$-300A]\ * #,##0.00_ ;_-[$$-300A]\ * \-#,##0.00\ ;_-[$$-300A]\ * "-"??_ ;_-@_ </c:formatCode>
                <c:ptCount val="4"/>
                <c:pt idx="0">
                  <c:v>350290.27</c:v>
                </c:pt>
                <c:pt idx="1">
                  <c:v>2318408.2700000005</c:v>
                </c:pt>
                <c:pt idx="2">
                  <c:v>2668698.5400000005</c:v>
                </c:pt>
                <c:pt idx="3">
                  <c:v>3767084.7300000004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'Indicadores II'!$C$7:$C$10</c15:f>
                <c15:dlblRangeCache>
                  <c:ptCount val="4"/>
                  <c:pt idx="0">
                    <c:v> $ 0,09 </c:v>
                  </c:pt>
                  <c:pt idx="1">
                    <c:v> $ 0,62 </c:v>
                  </c:pt>
                  <c:pt idx="2">
                    <c:v> $ 0,71 </c:v>
                  </c:pt>
                  <c:pt idx="3">
                    <c:v> $ 1,00 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4136352"/>
        <c:axId val="101413907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'Indicadores II'!$A$7:$A$10</c15:sqref>
                        </c15:formulaRef>
                      </c:ext>
                    </c:extLst>
                    <c:strCache>
                      <c:ptCount val="4"/>
                      <c:pt idx="0">
                        <c:v>Ingresos de Transferencias Corrientes</c:v>
                      </c:pt>
                      <c:pt idx="1">
                        <c:v>Ingresos de Transferencias de Capital</c:v>
                      </c:pt>
                      <c:pt idx="2">
                        <c:v>Ingresos de Transferencias Corrientes y Capital</c:v>
                      </c:pt>
                      <c:pt idx="3">
                        <c:v>Ingresos Totales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'Indicadores II'!$C$7:$C$10</c15:sqref>
                        </c15:formulaRef>
                      </c:ext>
                    </c:extLst>
                    <c:numCache>
                      <c:formatCode>_-[$$-300A]\ * #,##0.00_ ;_-[$$-300A]\ * \-#,##0.00\ ;_-[$$-300A]\ * "-"??_ ;_-@_ </c:formatCode>
                      <c:ptCount val="4"/>
                      <c:pt idx="0">
                        <c:v>9.298709615167057E-2</c:v>
                      </c:pt>
                      <c:pt idx="1">
                        <c:v>0.6154383126922659</c:v>
                      </c:pt>
                      <c:pt idx="2">
                        <c:v>0.70842540884393657</c:v>
                      </c:pt>
                      <c:pt idx="3">
                        <c:v>1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1014136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14139072"/>
        <c:crosses val="autoZero"/>
        <c:auto val="1"/>
        <c:lblAlgn val="ctr"/>
        <c:lblOffset val="100"/>
        <c:noMultiLvlLbl val="0"/>
      </c:catAx>
      <c:valAx>
        <c:axId val="1014139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[$$-300A]\ * #,##0.00_ ;_-[$$-300A]\ * \-#,##0.00\ ;_-[$$-300A]\ * &quot;-&quot;??_ ;_-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14136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C94A782B-7569-4EFC-A125-46261DDADB33}" type="CELLRANGE">
                      <a:rPr lang="en-US"/>
                      <a:pPr/>
                      <a:t>[CELLRANGE]</a:t>
                    </a:fld>
                    <a:endParaRPr lang="es-EC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52EE6A0-37B1-47EC-8EF2-67704794908B}" type="CELLRANGE">
                      <a:rPr lang="en-US"/>
                      <a:pPr/>
                      <a:t>[CELLRANGE]</a:t>
                    </a:fld>
                    <a:endParaRPr lang="es-EC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83E6A201-C36A-42C1-A3A7-9095CDB99351}" type="CELLRANGE">
                      <a:rPr lang="en-US"/>
                      <a:pPr/>
                      <a:t>[CELLRANGE]</a:t>
                    </a:fld>
                    <a:endParaRPr lang="es-EC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71EE9D0A-991A-4AC3-B745-483383F35D1F}" type="CELLRANGE">
                      <a:rPr lang="en-US"/>
                      <a:pPr/>
                      <a:t>[CELLRANGE]</a:t>
                    </a:fld>
                    <a:endParaRPr lang="es-EC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DataLabelsRange val="1"/>
                <c15:showLeaderLines val="0"/>
              </c:ext>
            </c:extLst>
          </c:dLbls>
          <c:cat>
            <c:strRef>
              <c:f>'Indicadores II'!$A$18:$A$21</c:f>
              <c:strCache>
                <c:ptCount val="4"/>
                <c:pt idx="0">
                  <c:v>Gastos totales en remuneración</c:v>
                </c:pt>
                <c:pt idx="1">
                  <c:v>Gastos de personal corrientes</c:v>
                </c:pt>
                <c:pt idx="2">
                  <c:v>Gastos de personal para la inversión</c:v>
                </c:pt>
                <c:pt idx="3">
                  <c:v>Ingresos propios</c:v>
                </c:pt>
              </c:strCache>
            </c:strRef>
          </c:cat>
          <c:val>
            <c:numRef>
              <c:f>'Indicadores II'!$B$18:$B$21</c:f>
              <c:numCache>
                <c:formatCode>_-[$$-300A]\ * #,##0.00_ ;_-[$$-300A]\ * \-#,##0.00\ ;_-[$$-300A]\ * "-"??_ ;_-@_ </c:formatCode>
                <c:ptCount val="4"/>
                <c:pt idx="0">
                  <c:v>1082043.54</c:v>
                </c:pt>
                <c:pt idx="1">
                  <c:v>422498.58</c:v>
                </c:pt>
                <c:pt idx="2">
                  <c:v>659544.96</c:v>
                </c:pt>
                <c:pt idx="3">
                  <c:v>376550.58000000007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'Indicadores II'!$C$18:$C$21</c15:f>
                <c15:dlblRangeCache>
                  <c:ptCount val="4"/>
                  <c:pt idx="0">
                    <c:v> $ 2,87 </c:v>
                  </c:pt>
                  <c:pt idx="1">
                    <c:v> $ 1,12 </c:v>
                  </c:pt>
                  <c:pt idx="2">
                    <c:v> $ 1,75 </c:v>
                  </c:pt>
                  <c:pt idx="3">
                    <c:v> $ 1,00 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4134176"/>
        <c:axId val="101414505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'Indicadores II'!$A$18:$A$21</c15:sqref>
                        </c15:formulaRef>
                      </c:ext>
                    </c:extLst>
                    <c:strCache>
                      <c:ptCount val="4"/>
                      <c:pt idx="0">
                        <c:v>Gastos totales en remuneración</c:v>
                      </c:pt>
                      <c:pt idx="1">
                        <c:v>Gastos de personal corrientes</c:v>
                      </c:pt>
                      <c:pt idx="2">
                        <c:v>Gastos de personal para la inversión</c:v>
                      </c:pt>
                      <c:pt idx="3">
                        <c:v>Ingresos propios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'Indicadores II'!$C$18:$C$21</c15:sqref>
                        </c15:formulaRef>
                      </c:ext>
                    </c:extLst>
                    <c:numCache>
                      <c:formatCode>_-[$$-300A]\ * #,##0.00_ ;_-[$$-300A]\ * \-#,##0.00\ ;_-[$$-300A]\ * "-"??_ ;_-@_ </c:formatCode>
                      <c:ptCount val="4"/>
                      <c:pt idx="0">
                        <c:v>2.8735675828729299</c:v>
                      </c:pt>
                      <c:pt idx="1">
                        <c:v>1.1220234476866293</c:v>
                      </c:pt>
                      <c:pt idx="2">
                        <c:v>1.7515441351863004</c:v>
                      </c:pt>
                      <c:pt idx="3">
                        <c:v>1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1014134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14145056"/>
        <c:crosses val="autoZero"/>
        <c:auto val="1"/>
        <c:lblAlgn val="ctr"/>
        <c:lblOffset val="100"/>
        <c:noMultiLvlLbl val="0"/>
      </c:catAx>
      <c:valAx>
        <c:axId val="1014145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[$$-300A]\ * #,##0.00_ ;_-[$$-300A]\ * \-#,##0.00\ ;_-[$$-300A]\ * &quot;-&quot;??_ ;_-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14134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Variación!$C$5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Variación!$B$6:$B$20</c15:sqref>
                  </c15:fullRef>
                </c:ext>
              </c:extLst>
              <c:f>(Variación!$B$6,Variación!$B$13,Variación!$B$16)</c:f>
              <c:strCache>
                <c:ptCount val="3"/>
                <c:pt idx="0">
                  <c:v>INGRESOS CORRIENTES</c:v>
                </c:pt>
                <c:pt idx="1">
                  <c:v>INGRESOS DE CAPITAL</c:v>
                </c:pt>
                <c:pt idx="2">
                  <c:v>INGRESOS DE FINANCIAMIENTO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Variación!$C$6:$C$20</c15:sqref>
                  </c15:fullRef>
                </c:ext>
              </c:extLst>
              <c:f>(Variación!$C$6,Variación!$C$13,Variación!$C$16)</c:f>
              <c:numCache>
                <c:formatCode>_-[$$-300A]\ * #,##0.00_ ;_-[$$-300A]\ * \-#,##0.00\ ;_-[$$-300A]\ * "-"??_ ;_-@_ </c:formatCode>
                <c:ptCount val="3"/>
                <c:pt idx="0">
                  <c:v>734480.94</c:v>
                </c:pt>
                <c:pt idx="1">
                  <c:v>2005937.74</c:v>
                </c:pt>
                <c:pt idx="2">
                  <c:v>179575.7</c:v>
                </c:pt>
              </c:numCache>
            </c:numRef>
          </c:val>
        </c:ser>
        <c:ser>
          <c:idx val="1"/>
          <c:order val="1"/>
          <c:tx>
            <c:strRef>
              <c:f>Variación!$D$5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Variación!$B$6:$B$20</c15:sqref>
                  </c15:fullRef>
                </c:ext>
              </c:extLst>
              <c:f>(Variación!$B$6,Variación!$B$13,Variación!$B$16)</c:f>
              <c:strCache>
                <c:ptCount val="3"/>
                <c:pt idx="0">
                  <c:v>INGRESOS CORRIENTES</c:v>
                </c:pt>
                <c:pt idx="1">
                  <c:v>INGRESOS DE CAPITAL</c:v>
                </c:pt>
                <c:pt idx="2">
                  <c:v>INGRESOS DE FINANCIAMIENTO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Variación!$D$6:$D$20</c15:sqref>
                  </c15:fullRef>
                </c:ext>
              </c:extLst>
              <c:f>(Variación!$D$6,Variación!$D$13,Variación!$D$16)</c:f>
              <c:numCache>
                <c:formatCode>_-[$$-300A]\ * #,##0.00_ ;_-[$$-300A]\ * \-#,##0.00\ ;_-[$$-300A]\ * "-"??_ ;_-@_ </c:formatCode>
                <c:ptCount val="3"/>
                <c:pt idx="0">
                  <c:v>726840.85</c:v>
                </c:pt>
                <c:pt idx="1">
                  <c:v>2318408.27</c:v>
                </c:pt>
                <c:pt idx="2">
                  <c:v>721835.61</c:v>
                </c:pt>
              </c:numCache>
            </c:numRef>
          </c:val>
        </c:ser>
        <c:ser>
          <c:idx val="2"/>
          <c:order val="2"/>
          <c:tx>
            <c:strRef>
              <c:f>Variación!$E$5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Variación!$B$6:$B$20</c15:sqref>
                  </c15:fullRef>
                </c:ext>
              </c:extLst>
              <c:f>(Variación!$B$6,Variación!$B$13,Variación!$B$16)</c:f>
              <c:strCache>
                <c:ptCount val="3"/>
                <c:pt idx="0">
                  <c:v>INGRESOS CORRIENTES</c:v>
                </c:pt>
                <c:pt idx="1">
                  <c:v>INGRESOS DE CAPITAL</c:v>
                </c:pt>
                <c:pt idx="2">
                  <c:v>INGRESOS DE FINANCIAMIENTO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Variación!$E$6:$E$20</c15:sqref>
                  </c15:fullRef>
                </c:ext>
              </c:extLst>
              <c:f>(Variación!$E$6,Variación!$E$13,Variación!$E$16)</c:f>
              <c:numCache>
                <c:formatCode>_-[$$-300A]\ * #,##0.00_ ;_-[$$-300A]\ * \-#,##0.00\ ;_-[$$-300A]\ * "-"??_ ;_-@_ </c:formatCode>
                <c:ptCount val="3"/>
                <c:pt idx="0">
                  <c:v>730471.71</c:v>
                </c:pt>
                <c:pt idx="1">
                  <c:v>2083932.79</c:v>
                </c:pt>
                <c:pt idx="2">
                  <c:v>330038.87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4132000"/>
        <c:axId val="1014141248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Variación!$F$5</c15:sqref>
                        </c15:formulaRef>
                      </c:ext>
                    </c:extLst>
                    <c:strCache>
                      <c:ptCount val="1"/>
                      <c:pt idx="0">
                        <c:v>Variación porcentual 2015-2016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Variación!$B$6:$B$20</c15:sqref>
                        </c15:fullRef>
                        <c15:formulaRef>
                          <c15:sqref>(Variación!$B$6,Variación!$B$13,Variación!$B$16)</c15:sqref>
                        </c15:formulaRef>
                      </c:ext>
                    </c:extLst>
                    <c:strCache>
                      <c:ptCount val="3"/>
                      <c:pt idx="0">
                        <c:v>INGRESOS CORRIENTES</c:v>
                      </c:pt>
                      <c:pt idx="1">
                        <c:v>INGRESOS DE CAPITAL</c:v>
                      </c:pt>
                      <c:pt idx="2">
                        <c:v>INGRESOS DE FINANCIAMIENTO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Variación!$F$6:$F$20</c15:sqref>
                        </c15:fullRef>
                        <c15:formulaRef>
                          <c15:sqref>(Variación!$F$6,Variación!$F$13,Variación!$F$16)</c15:sqref>
                        </c15:formulaRef>
                      </c:ext>
                    </c:extLst>
                    <c:numCache>
                      <c:formatCode>0.00%</c:formatCode>
                      <c:ptCount val="3"/>
                      <c:pt idx="0">
                        <c:v>-1.04E-2</c:v>
                      </c:pt>
                      <c:pt idx="1">
                        <c:v>0.15579999999999999</c:v>
                      </c:pt>
                      <c:pt idx="2">
                        <c:v>3.0196999999999998</c:v>
                      </c:pt>
                    </c:numCache>
                  </c:numRef>
                </c:val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Variación!$G$5</c15:sqref>
                        </c15:formulaRef>
                      </c:ext>
                    </c:extLst>
                    <c:strCache>
                      <c:ptCount val="1"/>
                      <c:pt idx="0">
                        <c:v>Variación porcentual 2016-2017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Variación!$B$6:$B$20</c15:sqref>
                        </c15:fullRef>
                        <c15:formulaRef>
                          <c15:sqref>(Variación!$B$6,Variación!$B$13,Variación!$B$16)</c15:sqref>
                        </c15:formulaRef>
                      </c:ext>
                    </c:extLst>
                    <c:strCache>
                      <c:ptCount val="3"/>
                      <c:pt idx="0">
                        <c:v>INGRESOS CORRIENTES</c:v>
                      </c:pt>
                      <c:pt idx="1">
                        <c:v>INGRESOS DE CAPITAL</c:v>
                      </c:pt>
                      <c:pt idx="2">
                        <c:v>INGRESOS DE FINANCIAMIENTO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Variación!$G$6:$G$20</c15:sqref>
                        </c15:fullRef>
                        <c15:formulaRef>
                          <c15:sqref>(Variación!$G$6,Variación!$G$13,Variación!$G$16)</c15:sqref>
                        </c15:formulaRef>
                      </c:ext>
                    </c:extLst>
                    <c:numCache>
                      <c:formatCode>0.00%</c:formatCode>
                      <c:ptCount val="3"/>
                      <c:pt idx="0">
                        <c:v>5.0000000000000001E-3</c:v>
                      </c:pt>
                      <c:pt idx="1">
                        <c:v>-0.1011</c:v>
                      </c:pt>
                      <c:pt idx="2">
                        <c:v>-0.54279999999999995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1014132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14141248"/>
        <c:crosses val="autoZero"/>
        <c:auto val="1"/>
        <c:lblAlgn val="ctr"/>
        <c:lblOffset val="100"/>
        <c:noMultiLvlLbl val="0"/>
      </c:catAx>
      <c:valAx>
        <c:axId val="1014141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[$$-300A]\ * #,##0.00_ ;_-[$$-300A]\ * \-#,##0.00\ ;_-[$$-300A]\ * &quot;-&quot;??_ ;_-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1413200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Variación!$C$24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Variación!$B$25:$B$43</c15:sqref>
                  </c15:fullRef>
                </c:ext>
              </c:extLst>
              <c:f>(Variación!$B$25,Variación!$B$31,Variación!$B$37,Variación!$B$39)</c:f>
              <c:strCache>
                <c:ptCount val="4"/>
                <c:pt idx="0">
                  <c:v>GASTOS CORRIENTES </c:v>
                </c:pt>
                <c:pt idx="1">
                  <c:v>GASTOS DE INVERSIÓN </c:v>
                </c:pt>
                <c:pt idx="2">
                  <c:v>GASTOS DE CAPITAL</c:v>
                </c:pt>
                <c:pt idx="3">
                  <c:v>APLICACIÓN DEL FINANCIAMIENTO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Variación!$C$25:$C$43</c15:sqref>
                  </c15:fullRef>
                </c:ext>
              </c:extLst>
              <c:f>(Variación!$C$25,Variación!$C$31,Variación!$C$37,Variación!$C$39)</c:f>
              <c:numCache>
                <c:formatCode>_-[$$-300A]\ * #,##0.00_ ;_-[$$-300A]\ * \-#,##0.00\ ;_-[$$-300A]\ * "-"??_ ;_-@_ </c:formatCode>
                <c:ptCount val="4"/>
                <c:pt idx="0">
                  <c:v>516644.8</c:v>
                </c:pt>
                <c:pt idx="1">
                  <c:v>2335578.41</c:v>
                </c:pt>
                <c:pt idx="2">
                  <c:v>66198.039999999994</c:v>
                </c:pt>
                <c:pt idx="3">
                  <c:v>534757.81000000006</c:v>
                </c:pt>
              </c:numCache>
            </c:numRef>
          </c:val>
        </c:ser>
        <c:ser>
          <c:idx val="1"/>
          <c:order val="1"/>
          <c:tx>
            <c:strRef>
              <c:f>Variación!$D$24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Variación!$B$25:$B$43</c15:sqref>
                  </c15:fullRef>
                </c:ext>
              </c:extLst>
              <c:f>(Variación!$B$25,Variación!$B$31,Variación!$B$37,Variación!$B$39)</c:f>
              <c:strCache>
                <c:ptCount val="4"/>
                <c:pt idx="0">
                  <c:v>GASTOS CORRIENTES </c:v>
                </c:pt>
                <c:pt idx="1">
                  <c:v>GASTOS DE INVERSIÓN </c:v>
                </c:pt>
                <c:pt idx="2">
                  <c:v>GASTOS DE CAPITAL</c:v>
                </c:pt>
                <c:pt idx="3">
                  <c:v>APLICACIÓN DEL FINANCIAMIENTO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Variación!$D$25:$D$43</c15:sqref>
                  </c15:fullRef>
                </c:ext>
              </c:extLst>
              <c:f>(Variación!$D$25,Variación!$D$31,Variación!$D$37,Variación!$D$39)</c:f>
              <c:numCache>
                <c:formatCode>_-[$$-300A]\ * #,##0.00_ ;_-[$$-300A]\ * \-#,##0.00\ ;_-[$$-300A]\ * "-"??_ ;_-@_ </c:formatCode>
                <c:ptCount val="4"/>
                <c:pt idx="0">
                  <c:v>555617.06000000006</c:v>
                </c:pt>
                <c:pt idx="1">
                  <c:v>2469648.83</c:v>
                </c:pt>
                <c:pt idx="2">
                  <c:v>10585.9</c:v>
                </c:pt>
                <c:pt idx="3">
                  <c:v>426598.38</c:v>
                </c:pt>
              </c:numCache>
            </c:numRef>
          </c:val>
        </c:ser>
        <c:ser>
          <c:idx val="2"/>
          <c:order val="2"/>
          <c:tx>
            <c:strRef>
              <c:f>Variación!$E$24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Variación!$B$25:$B$43</c15:sqref>
                  </c15:fullRef>
                </c:ext>
              </c:extLst>
              <c:f>(Variación!$B$25,Variación!$B$31,Variación!$B$37,Variación!$B$39)</c:f>
              <c:strCache>
                <c:ptCount val="4"/>
                <c:pt idx="0">
                  <c:v>GASTOS CORRIENTES </c:v>
                </c:pt>
                <c:pt idx="1">
                  <c:v>GASTOS DE INVERSIÓN </c:v>
                </c:pt>
                <c:pt idx="2">
                  <c:v>GASTOS DE CAPITAL</c:v>
                </c:pt>
                <c:pt idx="3">
                  <c:v>APLICACIÓN DEL FINANCIAMIENTO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Variación!$E$25:$E$43</c15:sqref>
                  </c15:fullRef>
                </c:ext>
              </c:extLst>
              <c:f>(Variación!$E$25,Variación!$E$31,Variación!$E$37,Variación!$E$39)</c:f>
              <c:numCache>
                <c:formatCode>_-[$$-300A]\ * #,##0.00_ ;_-[$$-300A]\ * \-#,##0.00\ ;_-[$$-300A]\ * "-"??_ ;_-@_ </c:formatCode>
                <c:ptCount val="4"/>
                <c:pt idx="0">
                  <c:v>540847.22</c:v>
                </c:pt>
                <c:pt idx="1">
                  <c:v>1917015.18</c:v>
                </c:pt>
                <c:pt idx="2">
                  <c:v>42801.08</c:v>
                </c:pt>
                <c:pt idx="3">
                  <c:v>342180.76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4139616"/>
        <c:axId val="101413472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Variación!$F$24</c15:sqref>
                        </c15:formulaRef>
                      </c:ext>
                    </c:extLst>
                    <c:strCache>
                      <c:ptCount val="1"/>
                      <c:pt idx="0">
                        <c:v>Variación porcentual 2015-2016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Variación!$B$25:$B$43</c15:sqref>
                        </c15:fullRef>
                        <c15:formulaRef>
                          <c15:sqref>(Variación!$B$25,Variación!$B$31,Variación!$B$37,Variación!$B$39)</c15:sqref>
                        </c15:formulaRef>
                      </c:ext>
                    </c:extLst>
                    <c:strCache>
                      <c:ptCount val="4"/>
                      <c:pt idx="0">
                        <c:v>GASTOS CORRIENTES </c:v>
                      </c:pt>
                      <c:pt idx="1">
                        <c:v>GASTOS DE INVERSIÓN </c:v>
                      </c:pt>
                      <c:pt idx="2">
                        <c:v>GASTOS DE CAPITAL</c:v>
                      </c:pt>
                      <c:pt idx="3">
                        <c:v>APLICACIÓN DEL FINANCIAMIENTO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Variación!$F$25:$F$43</c15:sqref>
                        </c15:fullRef>
                        <c15:formulaRef>
                          <c15:sqref>(Variación!$F$25,Variación!$F$31,Variación!$F$37,Variación!$F$39)</c15:sqref>
                        </c15:formulaRef>
                      </c:ext>
                    </c:extLst>
                    <c:numCache>
                      <c:formatCode>0.00%</c:formatCode>
                      <c:ptCount val="4"/>
                      <c:pt idx="0">
                        <c:v>7.5399999999999995E-2</c:v>
                      </c:pt>
                      <c:pt idx="1">
                        <c:v>5.74E-2</c:v>
                      </c:pt>
                      <c:pt idx="2">
                        <c:v>-0.84009999999999996</c:v>
                      </c:pt>
                      <c:pt idx="3">
                        <c:v>-0.20230000000000001</c:v>
                      </c:pt>
                    </c:numCache>
                  </c:numRef>
                </c:val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Variación!$G$24</c15:sqref>
                        </c15:formulaRef>
                      </c:ext>
                    </c:extLst>
                    <c:strCache>
                      <c:ptCount val="1"/>
                      <c:pt idx="0">
                        <c:v>Variación porcentual 2016-2017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Variación!$B$25:$B$43</c15:sqref>
                        </c15:fullRef>
                        <c15:formulaRef>
                          <c15:sqref>(Variación!$B$25,Variación!$B$31,Variación!$B$37,Variación!$B$39)</c15:sqref>
                        </c15:formulaRef>
                      </c:ext>
                    </c:extLst>
                    <c:strCache>
                      <c:ptCount val="4"/>
                      <c:pt idx="0">
                        <c:v>GASTOS CORRIENTES </c:v>
                      </c:pt>
                      <c:pt idx="1">
                        <c:v>GASTOS DE INVERSIÓN </c:v>
                      </c:pt>
                      <c:pt idx="2">
                        <c:v>GASTOS DE CAPITAL</c:v>
                      </c:pt>
                      <c:pt idx="3">
                        <c:v>APLICACIÓN DEL FINANCIAMIENTO 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Variación!$G$25:$G$43</c15:sqref>
                        </c15:fullRef>
                        <c15:formulaRef>
                          <c15:sqref>(Variación!$G$25,Variación!$G$31,Variación!$G$37,Variación!$G$39)</c15:sqref>
                        </c15:formulaRef>
                      </c:ext>
                    </c:extLst>
                    <c:numCache>
                      <c:formatCode>0.00%</c:formatCode>
                      <c:ptCount val="4"/>
                      <c:pt idx="0">
                        <c:v>-2.6599999999999999E-2</c:v>
                      </c:pt>
                      <c:pt idx="1">
                        <c:v>-0.2238</c:v>
                      </c:pt>
                      <c:pt idx="2">
                        <c:v>3.0432000000000001</c:v>
                      </c:pt>
                      <c:pt idx="3">
                        <c:v>-0.19789999999999999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1014139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14134720"/>
        <c:crosses val="autoZero"/>
        <c:auto val="1"/>
        <c:lblAlgn val="ctr"/>
        <c:lblOffset val="100"/>
        <c:noMultiLvlLbl val="0"/>
      </c:catAx>
      <c:valAx>
        <c:axId val="1014134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[$$-300A]\ * #,##0.00_ ;_-[$$-300A]\ * \-#,##0.00\ ;_-[$$-300A]\ * &quot;-&quot;??_ ;_-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1413961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Estado de Resultados Año 2016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182-43FE-B525-D4CC6832043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A182-43FE-B525-D4CC6832043A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182-43FE-B525-D4CC6832043A}"/>
              </c:ext>
            </c:extLst>
          </c:dPt>
          <c:dLbls>
            <c:dLbl>
              <c:idx val="0"/>
              <c:layout>
                <c:manualLayout>
                  <c:x val="1.0674969760436305E-2"/>
                  <c:y val="-8.254878146313704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A182-43FE-B525-D4CC6832043A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2457478000744693E-2"/>
                  <c:y val="0.1005153881778768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A182-43FE-B525-D4CC6832043A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36227095522100089"/>
                  <c:y val="0.1338986297853820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A182-43FE-B525-D4CC6832043A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'Aspectos Económicos'!$B$22:$B$24</c:f>
              <c:strCache>
                <c:ptCount val="3"/>
                <c:pt idx="0">
                  <c:v>Ingresos</c:v>
                </c:pt>
                <c:pt idx="1">
                  <c:v>Gastos</c:v>
                </c:pt>
                <c:pt idx="2">
                  <c:v>Resultado del Ejercicio</c:v>
                </c:pt>
              </c:strCache>
            </c:strRef>
          </c:cat>
          <c:val>
            <c:numRef>
              <c:f>'Aspectos Económicos'!$C$22:$C$24</c:f>
              <c:numCache>
                <c:formatCode>_ [$$-300A]* #,##0.00_ ;_ [$$-300A]* \-#,##0.00_ ;_ [$$-300A]* "-"??_ ;_ @_ </c:formatCode>
                <c:ptCount val="3"/>
                <c:pt idx="0">
                  <c:v>3045249.12</c:v>
                </c:pt>
                <c:pt idx="1">
                  <c:v>3025265.91</c:v>
                </c:pt>
                <c:pt idx="2">
                  <c:v>19983.209999999963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182-43FE-B525-D4CC68320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Ingresos</a:t>
            </a:r>
            <a:r>
              <a:rPr lang="es-EC" baseline="0"/>
              <a:t> Presupuestados Año 2016</a:t>
            </a:r>
            <a:endParaRPr lang="es-EC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5C14-4B0F-9855-CEFB2050D42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C14-4B0F-9855-CEFB2050D42A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C14-4B0F-9855-CEFB2050D42A}"/>
              </c:ext>
            </c:extLst>
          </c:dPt>
          <c:dLbls>
            <c:dLbl>
              <c:idx val="0"/>
              <c:layout>
                <c:manualLayout>
                  <c:x val="0.11038823272090989"/>
                  <c:y val="6.41112569262175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C14-4B0F-9855-CEFB2050D42A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8194313210848634"/>
                  <c:y val="-0.1027048702245552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C14-4B0F-9855-CEFB2050D42A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8.3501859142607174E-2"/>
                  <c:y val="8.58778069407990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C14-4B0F-9855-CEFB2050D42A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'Aspectos Económicos'!$B$39:$B$41</c:f>
              <c:strCache>
                <c:ptCount val="3"/>
                <c:pt idx="0">
                  <c:v>Ingresos Corrientes</c:v>
                </c:pt>
                <c:pt idx="1">
                  <c:v>Ingresos de Capital</c:v>
                </c:pt>
                <c:pt idx="2">
                  <c:v>Ingresos de Financiamiento</c:v>
                </c:pt>
              </c:strCache>
            </c:strRef>
          </c:cat>
          <c:val>
            <c:numRef>
              <c:f>'Aspectos Económicos'!$C$39:$C$41</c:f>
              <c:numCache>
                <c:formatCode>_ [$$-300A]* #,##0.00_ ;_ [$$-300A]* \-#,##0.00_ ;_ [$$-300A]* "-"??_ ;_ @_ </c:formatCode>
                <c:ptCount val="3"/>
                <c:pt idx="0">
                  <c:v>681714.31</c:v>
                </c:pt>
                <c:pt idx="1">
                  <c:v>2498761.9000000004</c:v>
                </c:pt>
                <c:pt idx="2">
                  <c:v>1023917.8800000001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C14-4B0F-9855-CEFB2050D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Gastos</a:t>
            </a:r>
            <a:r>
              <a:rPr lang="es-EC" baseline="0"/>
              <a:t> Presupuestados Año 2016</a:t>
            </a:r>
            <a:endParaRPr lang="es-EC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F8D-438E-835C-D58951144194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DF8D-438E-835C-D58951144194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F8D-438E-835C-D58951144194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DF8D-438E-835C-D58951144194}"/>
              </c:ext>
            </c:extLst>
          </c:dPt>
          <c:dLbls>
            <c:dLbl>
              <c:idx val="0"/>
              <c:layout>
                <c:manualLayout>
                  <c:x val="1.4484908136482939E-3"/>
                  <c:y val="-2.37981189851268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F8D-438E-835C-D58951144194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44604571303587043"/>
                  <c:y val="-0.2988702974628171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DF8D-438E-835C-D58951144194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7889873140857417E-2"/>
                  <c:y val="-2.29079177602799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DF8D-438E-835C-D58951144194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1548118985126853E-2"/>
                  <c:y val="-2.98162729658792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DF8D-438E-835C-D58951144194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'Aspectos Económicos'!$B$52:$B$55</c:f>
              <c:strCache>
                <c:ptCount val="4"/>
                <c:pt idx="0">
                  <c:v>Gastos Corrientes</c:v>
                </c:pt>
                <c:pt idx="1">
                  <c:v>Gastos de Inversión</c:v>
                </c:pt>
                <c:pt idx="2">
                  <c:v>Gastos de Capital</c:v>
                </c:pt>
                <c:pt idx="3">
                  <c:v>Aplicación de Financiamiento</c:v>
                </c:pt>
              </c:strCache>
            </c:strRef>
          </c:cat>
          <c:val>
            <c:numRef>
              <c:f>'Aspectos Económicos'!$C$52:$C$55</c:f>
              <c:numCache>
                <c:formatCode>_ [$$-300A]* #,##0.00_ ;_ [$$-300A]* \-#,##0.00_ ;_ [$$-300A]* "-"??_ ;_ @_ </c:formatCode>
                <c:ptCount val="4"/>
                <c:pt idx="0">
                  <c:v>635041.52</c:v>
                </c:pt>
                <c:pt idx="1">
                  <c:v>3098450.6699999981</c:v>
                </c:pt>
                <c:pt idx="2">
                  <c:v>36718.57</c:v>
                </c:pt>
                <c:pt idx="3">
                  <c:v>434183.33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F8D-438E-835C-D58951144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'Ingresos Dev vs Cod'!$C$4:$C$5</c:f>
              <c:strCache>
                <c:ptCount val="2"/>
                <c:pt idx="0">
                  <c:v>Asignación Inicial</c:v>
                </c:pt>
              </c:strCache>
              <c:extLst xmlns:c15="http://schemas.microsoft.com/office/drawing/2012/chart" xmlns:c16r2="http://schemas.microsoft.com/office/drawing/2015/06/chart"/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'Ingresos Dev vs Cod'!$B$6:$B$40</c15:sqref>
                  </c15:fullRef>
                </c:ext>
              </c:extLst>
              <c:f>('Ingresos Dev vs Cod'!$B$6,'Ingresos Dev vs Cod'!$B$25,'Ingresos Dev vs Cod'!$B$33)</c:f>
              <c:strCache>
                <c:ptCount val="3"/>
                <c:pt idx="0">
                  <c:v>INGRESOS CORRIENTES</c:v>
                </c:pt>
                <c:pt idx="1">
                  <c:v>INGRESOS DE CAPITAL</c:v>
                </c:pt>
                <c:pt idx="2">
                  <c:v>INGRESOS DE FINANCIAMIENTO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'Ingresos Dev vs Cod'!$C$6:$C$40</c15:sqref>
                  </c15:fullRef>
                </c:ext>
              </c:extLst>
              <c:f>('Ingresos Dev vs Cod'!$C$6,'Ingresos Dev vs Cod'!$C$25,'Ingresos Dev vs Cod'!$C$33)</c:f>
              <c:numCache>
                <c:formatCode>_-[$$-300A]\ * #,##0.00_ ;_-[$$-300A]\ * \-#,##0.00\ ;_-[$$-300A]\ * "-"??_ ;_-@_ </c:formatCode>
                <c:ptCount val="3"/>
                <c:pt idx="0">
                  <c:v>656626.84000000008</c:v>
                </c:pt>
                <c:pt idx="1">
                  <c:v>2397521.9000000004</c:v>
                </c:pt>
                <c:pt idx="2">
                  <c:v>844005.59000000008</c:v>
                </c:pt>
              </c:numCache>
            </c:numRef>
          </c:val>
          <c:extLst xmlns:c15="http://schemas.microsoft.com/office/drawing/2012/chart" xmlns:c16r2="http://schemas.microsoft.com/office/drawing/2015/06/chart">
            <c:ext xmlns:c16="http://schemas.microsoft.com/office/drawing/2014/chart" uri="{C3380CC4-5D6E-409C-BE32-E72D297353CC}">
              <c16:uniqueId val="{00000002-1066-4749-A434-867C6D929694}"/>
            </c:ext>
          </c:extLst>
        </c:ser>
        <c:ser>
          <c:idx val="1"/>
          <c:order val="1"/>
          <c:tx>
            <c:strRef>
              <c:f>'Ingresos Dev vs Cod'!$D$4:$D$5</c:f>
              <c:strCache>
                <c:ptCount val="2"/>
                <c:pt idx="0">
                  <c:v>Codificado</c:v>
                </c:pt>
              </c:strCache>
              <c:extLst xmlns:c15="http://schemas.microsoft.com/office/drawing/2012/chart" xmlns:c16r2="http://schemas.microsoft.com/office/drawing/2015/06/chart"/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'Ingresos Dev vs Cod'!$B$6:$B$40</c15:sqref>
                  </c15:fullRef>
                </c:ext>
              </c:extLst>
              <c:f>('Ingresos Dev vs Cod'!$B$6,'Ingresos Dev vs Cod'!$B$25,'Ingresos Dev vs Cod'!$B$33)</c:f>
              <c:strCache>
                <c:ptCount val="3"/>
                <c:pt idx="0">
                  <c:v>INGRESOS CORRIENTES</c:v>
                </c:pt>
                <c:pt idx="1">
                  <c:v>INGRESOS DE CAPITAL</c:v>
                </c:pt>
                <c:pt idx="2">
                  <c:v>INGRESOS DE FINANCIAMIENTO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'Ingresos Dev vs Cod'!$D$6:$D$40</c15:sqref>
                  </c15:fullRef>
                </c:ext>
              </c:extLst>
              <c:f>('Ingresos Dev vs Cod'!$D$6,'Ingresos Dev vs Cod'!$D$25,'Ingresos Dev vs Cod'!$D$33)</c:f>
              <c:numCache>
                <c:formatCode>_-[$$-300A]\ * #,##0.00_ ;_-[$$-300A]\ * \-#,##0.00\ ;_-[$$-300A]\ * "-"??_ ;_-@_ </c:formatCode>
                <c:ptCount val="3"/>
                <c:pt idx="0">
                  <c:v>681714.31</c:v>
                </c:pt>
                <c:pt idx="1">
                  <c:v>2498761.9000000004</c:v>
                </c:pt>
                <c:pt idx="2">
                  <c:v>1023917.8800000001</c:v>
                </c:pt>
              </c:numCache>
            </c:numRef>
          </c:val>
          <c:extLst xmlns:c15="http://schemas.microsoft.com/office/drawing/2012/chart" xmlns:c16r2="http://schemas.microsoft.com/office/drawing/2015/06/chart">
            <c:ext xmlns:c16="http://schemas.microsoft.com/office/drawing/2014/chart" uri="{C3380CC4-5D6E-409C-BE32-E72D297353CC}">
              <c16:uniqueId val="{00000003-1066-4749-A434-867C6D929694}"/>
            </c:ext>
          </c:extLst>
        </c:ser>
        <c:ser>
          <c:idx val="2"/>
          <c:order val="2"/>
          <c:tx>
            <c:strRef>
              <c:f>'Ingresos Dev vs Cod'!$E$4:$E$5</c:f>
              <c:strCache>
                <c:ptCount val="2"/>
                <c:pt idx="0">
                  <c:v>Devengado</c:v>
                </c:pt>
              </c:strCache>
              <c:extLst xmlns:c15="http://schemas.microsoft.com/office/drawing/2012/chart" xmlns:c16r2="http://schemas.microsoft.com/office/drawing/2015/06/chart"/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'Ingresos Dev vs Cod'!$B$6:$B$40</c15:sqref>
                  </c15:fullRef>
                </c:ext>
              </c:extLst>
              <c:f>('Ingresos Dev vs Cod'!$B$6,'Ingresos Dev vs Cod'!$B$25,'Ingresos Dev vs Cod'!$B$33)</c:f>
              <c:strCache>
                <c:ptCount val="3"/>
                <c:pt idx="0">
                  <c:v>INGRESOS CORRIENTES</c:v>
                </c:pt>
                <c:pt idx="1">
                  <c:v>INGRESOS DE CAPITAL</c:v>
                </c:pt>
                <c:pt idx="2">
                  <c:v>INGRESOS DE FINANCIAMIENTO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'Ingresos Dev vs Cod'!$E$6:$E$40</c15:sqref>
                  </c15:fullRef>
                </c:ext>
              </c:extLst>
              <c:f>('Ingresos Dev vs Cod'!$E$6,'Ingresos Dev vs Cod'!$E$25,'Ingresos Dev vs Cod'!$E$33)</c:f>
              <c:numCache>
                <c:formatCode>_-[$$-300A]\ * #,##0.00_ ;_-[$$-300A]\ * \-#,##0.00\ ;_-[$$-300A]\ * "-"??_ ;_-@_ </c:formatCode>
                <c:ptCount val="3"/>
                <c:pt idx="0">
                  <c:v>726840.85000000009</c:v>
                </c:pt>
                <c:pt idx="1">
                  <c:v>2318408.2700000005</c:v>
                </c:pt>
                <c:pt idx="2">
                  <c:v>721835.6100000001</c:v>
                </c:pt>
              </c:numCache>
            </c:numRef>
          </c:val>
          <c:extLst xmlns:c15="http://schemas.microsoft.com/office/drawing/2012/chart" xmlns:c16r2="http://schemas.microsoft.com/office/drawing/2015/06/chart">
            <c:ext xmlns:c16="http://schemas.microsoft.com/office/drawing/2014/chart" uri="{C3380CC4-5D6E-409C-BE32-E72D297353CC}">
              <c16:uniqueId val="{00000004-1066-4749-A434-867C6D929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9675456"/>
        <c:axId val="1009676544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'Ingresos Dev vs Cod'!$F$4:$F$5</c15:sqref>
                        </c15:formulaRef>
                      </c:ext>
                    </c:extLst>
                    <c:strCache>
                      <c:ptCount val="2"/>
                      <c:pt idx="0">
                        <c:v>Índice</c:v>
                      </c:pt>
                      <c:pt idx="1">
                        <c:v>Respecto a la asignación inicial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'Ingresos Dev vs Cod'!$B$6:$B$40</c15:sqref>
                        </c15:fullRef>
                        <c15:formulaRef>
                          <c15:sqref>('Ingresos Dev vs Cod'!$B$6,'Ingresos Dev vs Cod'!$B$25,'Ingresos Dev vs Cod'!$B$33)</c15:sqref>
                        </c15:formulaRef>
                      </c:ext>
                    </c:extLst>
                    <c:strCache>
                      <c:ptCount val="3"/>
                      <c:pt idx="0">
                        <c:v>INGRESOS CORRIENTES</c:v>
                      </c:pt>
                      <c:pt idx="1">
                        <c:v>INGRESOS DE CAPITAL</c:v>
                      </c:pt>
                      <c:pt idx="2">
                        <c:v>INGRESOS DE FINANCIAMIENTO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'Ingresos Dev vs Cod'!$F$6:$F$40</c15:sqref>
                        </c15:fullRef>
                        <c15:formulaRef>
                          <c15:sqref>('Ingresos Dev vs Cod'!$F$6,'Ingresos Dev vs Cod'!$F$25,'Ingresos Dev vs Cod'!$F$33)</c15:sqref>
                        </c15:formulaRef>
                      </c:ext>
                    </c:extLst>
                    <c:numCache>
                      <c:formatCode>0.00%</c:formatCode>
                      <c:ptCount val="3"/>
                      <c:pt idx="0">
                        <c:v>1.1069313736855473</c:v>
                      </c:pt>
                      <c:pt idx="1">
                        <c:v>0.96700191560293991</c:v>
                      </c:pt>
                      <c:pt idx="2">
                        <c:v>0.85524979757539288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0-1066-4749-A434-867C6D929694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'Ingresos Dev vs Cod'!$G$4:$G$5</c15:sqref>
                        </c15:formulaRef>
                      </c:ext>
                    </c:extLst>
                    <c:strCache>
                      <c:ptCount val="2"/>
                      <c:pt idx="0">
                        <c:v>Índice</c:v>
                      </c:pt>
                      <c:pt idx="1">
                        <c:v>Respecto al codificado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'Ingresos Dev vs Cod'!$B$6:$B$40</c15:sqref>
                        </c15:fullRef>
                        <c15:formulaRef>
                          <c15:sqref>('Ingresos Dev vs Cod'!$B$6,'Ingresos Dev vs Cod'!$B$25,'Ingresos Dev vs Cod'!$B$33)</c15:sqref>
                        </c15:formulaRef>
                      </c:ext>
                    </c:extLst>
                    <c:strCache>
                      <c:ptCount val="3"/>
                      <c:pt idx="0">
                        <c:v>INGRESOS CORRIENTES</c:v>
                      </c:pt>
                      <c:pt idx="1">
                        <c:v>INGRESOS DE CAPITAL</c:v>
                      </c:pt>
                      <c:pt idx="2">
                        <c:v>INGRESOS DE FINANCIAMIENTO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'Ingresos Dev vs Cod'!$G$6:$G$40</c15:sqref>
                        </c15:fullRef>
                        <c15:formulaRef>
                          <c15:sqref>('Ingresos Dev vs Cod'!$G$6,'Ingresos Dev vs Cod'!$G$25,'Ingresos Dev vs Cod'!$G$33)</c15:sqref>
                        </c15:formulaRef>
                      </c:ext>
                    </c:extLst>
                    <c:numCache>
                      <c:formatCode>0.00%</c:formatCode>
                      <c:ptCount val="3"/>
                      <c:pt idx="0">
                        <c:v>1.0661956766024172</c:v>
                      </c:pt>
                      <c:pt idx="1">
                        <c:v>0.92782280296494046</c:v>
                      </c:pt>
                      <c:pt idx="2">
                        <c:v>0.70497412351076438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1-1066-4749-A434-867C6D929694}"/>
                  </c:ext>
                </c:extLst>
              </c15:ser>
            </c15:filteredBarSeries>
          </c:ext>
        </c:extLst>
      </c:barChart>
      <c:catAx>
        <c:axId val="1009675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09676544"/>
        <c:crosses val="autoZero"/>
        <c:auto val="1"/>
        <c:lblAlgn val="ctr"/>
        <c:lblOffset val="100"/>
        <c:noMultiLvlLbl val="0"/>
      </c:catAx>
      <c:valAx>
        <c:axId val="1009676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[$$-300A]\ * #,##0.00_ ;_-[$$-300A]\ * \-#,##0.00\ ;_-[$$-300A]\ * &quot;-&quot;??_ ;_-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0967545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'Gastos Dev vs. Cod'!$C$4:$C$5</c:f>
              <c:strCache>
                <c:ptCount val="2"/>
                <c:pt idx="0">
                  <c:v>Asignación Inicial</c:v>
                </c:pt>
              </c:strCache>
              <c:extLst xmlns:c15="http://schemas.microsoft.com/office/drawing/2012/chart" xmlns:c16r2="http://schemas.microsoft.com/office/drawing/2015/06/chart"/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'Gastos Dev vs. Cod'!$B$6:$B$55</c15:sqref>
                  </c15:fullRef>
                </c:ext>
              </c:extLst>
              <c:f>('Gastos Dev vs. Cod'!$B$6,'Gastos Dev vs. Cod'!$B$27,'Gastos Dev vs. Cod'!$B$51,'Gastos Dev vs. Cod'!$B$55)</c:f>
              <c:strCache>
                <c:ptCount val="4"/>
                <c:pt idx="0">
                  <c:v>GASTOS CORRIENTES </c:v>
                </c:pt>
                <c:pt idx="1">
                  <c:v>GASTOS DE INVERSIÓN </c:v>
                </c:pt>
                <c:pt idx="2">
                  <c:v>GASTOS DE CAPITAL</c:v>
                </c:pt>
                <c:pt idx="3">
                  <c:v>APLICACIÓN DEL FINANCIAMIENTO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'Gastos Dev vs. Cod'!$C$6:$C$55</c15:sqref>
                  </c15:fullRef>
                </c:ext>
              </c:extLst>
              <c:f>('Gastos Dev vs. Cod'!$C$6,'Gastos Dev vs. Cod'!$C$27,'Gastos Dev vs. Cod'!$C$51,'Gastos Dev vs. Cod'!$C$55)</c:f>
              <c:numCache>
                <c:formatCode>_-[$$-300A]\ * #,##0.00_ ;_-[$$-300A]\ * \-#,##0.00\ ;_-[$$-300A]\ * "-"??_ ;_-@_ </c:formatCode>
                <c:ptCount val="4"/>
                <c:pt idx="0">
                  <c:v>646113.42000000004</c:v>
                </c:pt>
                <c:pt idx="1">
                  <c:v>2724153.4399999995</c:v>
                </c:pt>
                <c:pt idx="2">
                  <c:v>100193.5</c:v>
                </c:pt>
                <c:pt idx="3">
                  <c:v>427693.97000000003</c:v>
                </c:pt>
              </c:numCache>
            </c:numRef>
          </c:val>
          <c:extLst xmlns:c15="http://schemas.microsoft.com/office/drawing/2012/chart" xmlns:c16r2="http://schemas.microsoft.com/office/drawing/2015/06/chart">
            <c:ext xmlns:c16="http://schemas.microsoft.com/office/drawing/2014/chart" uri="{C3380CC4-5D6E-409C-BE32-E72D297353CC}">
              <c16:uniqueId val="{00000002-9FA7-446A-A90D-2FEA00CE2C44}"/>
            </c:ext>
          </c:extLst>
        </c:ser>
        <c:ser>
          <c:idx val="1"/>
          <c:order val="1"/>
          <c:tx>
            <c:strRef>
              <c:f>'Gastos Dev vs. Cod'!$D$4:$D$5</c:f>
              <c:strCache>
                <c:ptCount val="2"/>
                <c:pt idx="0">
                  <c:v>Codificado</c:v>
                </c:pt>
              </c:strCache>
              <c:extLst xmlns:c15="http://schemas.microsoft.com/office/drawing/2012/chart" xmlns:c16r2="http://schemas.microsoft.com/office/drawing/2015/06/chart"/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'Gastos Dev vs. Cod'!$B$6:$B$55</c15:sqref>
                  </c15:fullRef>
                </c:ext>
              </c:extLst>
              <c:f>('Gastos Dev vs. Cod'!$B$6,'Gastos Dev vs. Cod'!$B$27,'Gastos Dev vs. Cod'!$B$51,'Gastos Dev vs. Cod'!$B$55)</c:f>
              <c:strCache>
                <c:ptCount val="4"/>
                <c:pt idx="0">
                  <c:v>GASTOS CORRIENTES </c:v>
                </c:pt>
                <c:pt idx="1">
                  <c:v>GASTOS DE INVERSIÓN </c:v>
                </c:pt>
                <c:pt idx="2">
                  <c:v>GASTOS DE CAPITAL</c:v>
                </c:pt>
                <c:pt idx="3">
                  <c:v>APLICACIÓN DEL FINANCIAMIENTO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'Gastos Dev vs. Cod'!$D$6:$D$55</c15:sqref>
                  </c15:fullRef>
                </c:ext>
              </c:extLst>
              <c:f>('Gastos Dev vs. Cod'!$D$6,'Gastos Dev vs. Cod'!$D$27,'Gastos Dev vs. Cod'!$D$51,'Gastos Dev vs. Cod'!$D$55)</c:f>
              <c:numCache>
                <c:formatCode>_-[$$-300A]\ * #,##0.00_ ;_-[$$-300A]\ * \-#,##0.00\ ;_-[$$-300A]\ * "-"??_ ;_-@_ </c:formatCode>
                <c:ptCount val="4"/>
                <c:pt idx="0">
                  <c:v>635041.52000000014</c:v>
                </c:pt>
                <c:pt idx="1">
                  <c:v>3098450.67</c:v>
                </c:pt>
                <c:pt idx="2">
                  <c:v>36718.57</c:v>
                </c:pt>
                <c:pt idx="3">
                  <c:v>434183.33</c:v>
                </c:pt>
              </c:numCache>
            </c:numRef>
          </c:val>
          <c:extLst xmlns:c15="http://schemas.microsoft.com/office/drawing/2012/chart" xmlns:c16r2="http://schemas.microsoft.com/office/drawing/2015/06/chart">
            <c:ext xmlns:c16="http://schemas.microsoft.com/office/drawing/2014/chart" uri="{C3380CC4-5D6E-409C-BE32-E72D297353CC}">
              <c16:uniqueId val="{00000003-9FA7-446A-A90D-2FEA00CE2C44}"/>
            </c:ext>
          </c:extLst>
        </c:ser>
        <c:ser>
          <c:idx val="2"/>
          <c:order val="2"/>
          <c:tx>
            <c:strRef>
              <c:f>'Gastos Dev vs. Cod'!$E$4:$E$5</c:f>
              <c:strCache>
                <c:ptCount val="2"/>
                <c:pt idx="0">
                  <c:v>Devengado</c:v>
                </c:pt>
              </c:strCache>
              <c:extLst xmlns:c15="http://schemas.microsoft.com/office/drawing/2012/chart" xmlns:c16r2="http://schemas.microsoft.com/office/drawing/2015/06/chart"/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'Gastos Dev vs. Cod'!$B$6:$B$55</c15:sqref>
                  </c15:fullRef>
                </c:ext>
              </c:extLst>
              <c:f>('Gastos Dev vs. Cod'!$B$6,'Gastos Dev vs. Cod'!$B$27,'Gastos Dev vs. Cod'!$B$51,'Gastos Dev vs. Cod'!$B$55)</c:f>
              <c:strCache>
                <c:ptCount val="4"/>
                <c:pt idx="0">
                  <c:v>GASTOS CORRIENTES </c:v>
                </c:pt>
                <c:pt idx="1">
                  <c:v>GASTOS DE INVERSIÓN </c:v>
                </c:pt>
                <c:pt idx="2">
                  <c:v>GASTOS DE CAPITAL</c:v>
                </c:pt>
                <c:pt idx="3">
                  <c:v>APLICACIÓN DEL FINANCIAMIENTO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'Gastos Dev vs. Cod'!$E$6:$E$55</c15:sqref>
                  </c15:fullRef>
                </c:ext>
              </c:extLst>
              <c:f>('Gastos Dev vs. Cod'!$E$6,'Gastos Dev vs. Cod'!$E$27,'Gastos Dev vs. Cod'!$E$51,'Gastos Dev vs. Cod'!$E$55)</c:f>
              <c:numCache>
                <c:formatCode>_-[$$-300A]\ * #,##0.00_ ;_-[$$-300A]\ * \-#,##0.00\ ;_-[$$-300A]\ * "-"??_ ;_-@_ </c:formatCode>
                <c:ptCount val="4"/>
                <c:pt idx="0">
                  <c:v>555617.06000000006</c:v>
                </c:pt>
                <c:pt idx="1">
                  <c:v>2469648.8300000005</c:v>
                </c:pt>
                <c:pt idx="2">
                  <c:v>10585.9</c:v>
                </c:pt>
                <c:pt idx="3">
                  <c:v>426598.38</c:v>
                </c:pt>
              </c:numCache>
            </c:numRef>
          </c:val>
          <c:extLst xmlns:c15="http://schemas.microsoft.com/office/drawing/2012/chart" xmlns:c16r2="http://schemas.microsoft.com/office/drawing/2015/06/chart">
            <c:ext xmlns:c16="http://schemas.microsoft.com/office/drawing/2014/chart" uri="{C3380CC4-5D6E-409C-BE32-E72D297353CC}">
              <c16:uniqueId val="{00000004-9FA7-446A-A90D-2FEA00CE2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9681984"/>
        <c:axId val="1009674912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'Gastos Dev vs. Cod'!$F$4:$F$5</c15:sqref>
                        </c15:formulaRef>
                      </c:ext>
                    </c:extLst>
                    <c:strCache>
                      <c:ptCount val="2"/>
                      <c:pt idx="0">
                        <c:v>Índice</c:v>
                      </c:pt>
                      <c:pt idx="1">
                        <c:v>Respecto a la asignación inicial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'Gastos Dev vs. Cod'!$B$6:$B$55</c15:sqref>
                        </c15:fullRef>
                        <c15:formulaRef>
                          <c15:sqref>('Gastos Dev vs. Cod'!$B$6,'Gastos Dev vs. Cod'!$B$27,'Gastos Dev vs. Cod'!$B$51,'Gastos Dev vs. Cod'!$B$55)</c15:sqref>
                        </c15:formulaRef>
                      </c:ext>
                    </c:extLst>
                    <c:strCache>
                      <c:ptCount val="4"/>
                      <c:pt idx="0">
                        <c:v>GASTOS CORRIENTES </c:v>
                      </c:pt>
                      <c:pt idx="1">
                        <c:v>GASTOS DE INVERSIÓN </c:v>
                      </c:pt>
                      <c:pt idx="2">
                        <c:v>GASTOS DE CAPITAL</c:v>
                      </c:pt>
                      <c:pt idx="3">
                        <c:v>APLICACIÓN DEL FINANCIAMIENTO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'Gastos Dev vs. Cod'!$F$6:$F$55</c15:sqref>
                        </c15:fullRef>
                        <c15:formulaRef>
                          <c15:sqref>('Gastos Dev vs. Cod'!$F$6,'Gastos Dev vs. Cod'!$F$27,'Gastos Dev vs. Cod'!$F$51,'Gastos Dev vs. Cod'!$F$55)</c15:sqref>
                        </c15:formulaRef>
                      </c:ext>
                    </c:extLst>
                    <c:numCache>
                      <c:formatCode>0.00%</c:formatCode>
                      <c:ptCount val="4"/>
                      <c:pt idx="0">
                        <c:v>0.85993734660394461</c:v>
                      </c:pt>
                      <c:pt idx="1">
                        <c:v>0.90657478897370813</c:v>
                      </c:pt>
                      <c:pt idx="2">
                        <c:v>0.10565455842943904</c:v>
                      </c:pt>
                      <c:pt idx="3">
                        <c:v>0.99743837866126561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0-9FA7-446A-A90D-2FEA00CE2C44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'Gastos Dev vs. Cod'!$G$4:$G$5</c15:sqref>
                        </c15:formulaRef>
                      </c:ext>
                    </c:extLst>
                    <c:strCache>
                      <c:ptCount val="2"/>
                      <c:pt idx="0">
                        <c:v>Índice</c:v>
                      </c:pt>
                      <c:pt idx="1">
                        <c:v>Respecto al codificado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'Gastos Dev vs. Cod'!$B$6:$B$55</c15:sqref>
                        </c15:fullRef>
                        <c15:formulaRef>
                          <c15:sqref>('Gastos Dev vs. Cod'!$B$6,'Gastos Dev vs. Cod'!$B$27,'Gastos Dev vs. Cod'!$B$51,'Gastos Dev vs. Cod'!$B$55)</c15:sqref>
                        </c15:formulaRef>
                      </c:ext>
                    </c:extLst>
                    <c:strCache>
                      <c:ptCount val="4"/>
                      <c:pt idx="0">
                        <c:v>GASTOS CORRIENTES </c:v>
                      </c:pt>
                      <c:pt idx="1">
                        <c:v>GASTOS DE INVERSIÓN </c:v>
                      </c:pt>
                      <c:pt idx="2">
                        <c:v>GASTOS DE CAPITAL</c:v>
                      </c:pt>
                      <c:pt idx="3">
                        <c:v>APLICACIÓN DEL FINANCIAMIENTO 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'Gastos Dev vs. Cod'!$G$6:$G$55</c15:sqref>
                        </c15:fullRef>
                        <c15:formulaRef>
                          <c15:sqref>('Gastos Dev vs. Cod'!$G$6,'Gastos Dev vs. Cod'!$G$27,'Gastos Dev vs. Cod'!$G$51,'Gastos Dev vs. Cod'!$G$55)</c15:sqref>
                        </c15:formulaRef>
                      </c:ext>
                    </c:extLst>
                    <c:numCache>
                      <c:formatCode>0.00%</c:formatCode>
                      <c:ptCount val="4"/>
                      <c:pt idx="0">
                        <c:v>0.87493028802274209</c:v>
                      </c:pt>
                      <c:pt idx="1">
                        <c:v>0.79705927027071266</c:v>
                      </c:pt>
                      <c:pt idx="2">
                        <c:v>0.28829826433872563</c:v>
                      </c:pt>
                      <c:pt idx="3">
                        <c:v>0.9825305361216885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1-9FA7-446A-A90D-2FEA00CE2C44}"/>
                  </c:ext>
                </c:extLst>
              </c15:ser>
            </c15:filteredBarSeries>
          </c:ext>
        </c:extLst>
      </c:barChart>
      <c:catAx>
        <c:axId val="1009681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09674912"/>
        <c:crosses val="autoZero"/>
        <c:auto val="1"/>
        <c:lblAlgn val="ctr"/>
        <c:lblOffset val="100"/>
        <c:noMultiLvlLbl val="0"/>
      </c:catAx>
      <c:valAx>
        <c:axId val="1009674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[$$-300A]\ * #,##0.00_ ;_-[$$-300A]\ * \-#,##0.00\ ;_-[$$-300A]\ * &quot;-&quot;??_ ;_-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0968198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'Gtos. Compromiso vs Ejecutado'!$C$6</c:f>
              <c:strCache>
                <c:ptCount val="1"/>
                <c:pt idx="0">
                  <c:v>Compromiso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'Gtos. Compromiso vs Ejecutado'!$B$7:$B$56</c15:sqref>
                  </c15:fullRef>
                </c:ext>
              </c:extLst>
              <c:f>('Gtos. Compromiso vs Ejecutado'!$B$7,'Gtos. Compromiso vs Ejecutado'!$B$28,'Gtos. Compromiso vs Ejecutado'!$B$50,'Gtos. Compromiso vs Ejecutado'!$B$53)</c:f>
              <c:strCache>
                <c:ptCount val="4"/>
                <c:pt idx="0">
                  <c:v>GASTOS CORRIENTES </c:v>
                </c:pt>
                <c:pt idx="1">
                  <c:v>GASTOS DE INVERSIÓN </c:v>
                </c:pt>
                <c:pt idx="2">
                  <c:v>GASTOS DE CAPITAL</c:v>
                </c:pt>
                <c:pt idx="3">
                  <c:v>APLICACIÓN DEL FINANCIAMIENTO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'Gtos. Compromiso vs Ejecutado'!$C$7:$C$56</c15:sqref>
                  </c15:fullRef>
                </c:ext>
              </c:extLst>
              <c:f>('Gtos. Compromiso vs Ejecutado'!$C$7,'Gtos. Compromiso vs Ejecutado'!$C$28,'Gtos. Compromiso vs Ejecutado'!$C$50,'Gtos. Compromiso vs Ejecutado'!$C$53)</c:f>
              <c:numCache>
                <c:formatCode>_-[$$-300A]\ * #,##0.00_ ;_-[$$-300A]\ * \-#,##0.00\ ;_-[$$-300A]\ * "-"??_ ;_-@_ </c:formatCode>
                <c:ptCount val="4"/>
                <c:pt idx="0">
                  <c:v>558629.16</c:v>
                </c:pt>
                <c:pt idx="1">
                  <c:v>2562931.92</c:v>
                </c:pt>
                <c:pt idx="2">
                  <c:v>10585.9</c:v>
                </c:pt>
                <c:pt idx="3">
                  <c:v>426598.38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299-4E47-A913-BD505BAF4752}"/>
            </c:ext>
          </c:extLst>
        </c:ser>
        <c:ser>
          <c:idx val="1"/>
          <c:order val="1"/>
          <c:tx>
            <c:strRef>
              <c:f>'Gtos. Compromiso vs Ejecutado'!$D$6</c:f>
              <c:strCache>
                <c:ptCount val="1"/>
                <c:pt idx="0">
                  <c:v>Devengado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DF5E95F-E496-43AB-A247-1DFE465A0ECC}" type="CELLRANGE">
                      <a:rPr lang="en-US"/>
                      <a:pPr/>
                      <a:t>[CELLRANGE]</a:t>
                    </a:fld>
                    <a:endParaRPr lang="es-EC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B299-4E47-A913-BD505BAF4752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2A423D3-E1E7-41D3-AEFF-6B30A128F131}" type="CELLRANGE">
                      <a:rPr lang="es-EC"/>
                      <a:pPr/>
                      <a:t>[CELLRANGE]</a:t>
                    </a:fld>
                    <a:endParaRPr lang="es-EC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5ED62206-A0EC-486B-8DFC-8A44E42C44CB}" type="CELLRANGE">
                      <a:rPr lang="es-EC"/>
                      <a:pPr/>
                      <a:t>[CELLRANGE]</a:t>
                    </a:fld>
                    <a:endParaRPr lang="es-EC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CA6DDFF4-689D-400E-913E-F74792043A25}" type="CELLRANGE">
                      <a:rPr lang="es-EC"/>
                      <a:pPr/>
                      <a:t>[CELLRANGE]</a:t>
                    </a:fld>
                    <a:endParaRPr lang="es-EC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wedgeRoundRectCallout">
                    <a:avLst/>
                  </a:prstGeom>
                  <a:noFill/>
                  <a:ln>
                    <a:noFill/>
                  </a:ln>
                </c15:spPr>
                <c15:showDataLabelsRange val="1"/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'Gtos. Compromiso vs Ejecutado'!$B$7:$B$56</c15:sqref>
                  </c15:fullRef>
                </c:ext>
              </c:extLst>
              <c:f>('Gtos. Compromiso vs Ejecutado'!$B$7,'Gtos. Compromiso vs Ejecutado'!$B$28,'Gtos. Compromiso vs Ejecutado'!$B$50,'Gtos. Compromiso vs Ejecutado'!$B$53)</c:f>
              <c:strCache>
                <c:ptCount val="4"/>
                <c:pt idx="0">
                  <c:v>GASTOS CORRIENTES </c:v>
                </c:pt>
                <c:pt idx="1">
                  <c:v>GASTOS DE INVERSIÓN </c:v>
                </c:pt>
                <c:pt idx="2">
                  <c:v>GASTOS DE CAPITAL</c:v>
                </c:pt>
                <c:pt idx="3">
                  <c:v>APLICACIÓN DEL FINANCIAMIENTO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'Gtos. Compromiso vs Ejecutado'!$D$7:$D$56</c15:sqref>
                  </c15:fullRef>
                </c:ext>
              </c:extLst>
              <c:f>('Gtos. Compromiso vs Ejecutado'!$D$7,'Gtos. Compromiso vs Ejecutado'!$D$28,'Gtos. Compromiso vs Ejecutado'!$D$50,'Gtos. Compromiso vs Ejecutado'!$D$53)</c:f>
              <c:numCache>
                <c:formatCode>_-[$$-300A]\ * #,##0.00_ ;_-[$$-300A]\ * \-#,##0.00\ ;_-[$$-300A]\ * "-"??_ ;_-@_ </c:formatCode>
                <c:ptCount val="4"/>
                <c:pt idx="0">
                  <c:v>555617.06000000006</c:v>
                </c:pt>
                <c:pt idx="1">
                  <c:v>2469648.8300000005</c:v>
                </c:pt>
                <c:pt idx="2">
                  <c:v>10585.9</c:v>
                </c:pt>
                <c:pt idx="3">
                  <c:v>426598.38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B299-4E47-A913-BD505BAF4752}"/>
            </c:ext>
            <c:ext xmlns:c15="http://schemas.microsoft.com/office/drawing/2012/chart" uri="{02D57815-91ED-43cb-92C2-25804820EDAC}">
              <c15:datalabelsRange>
                <c15:f>'Gtos. Compromiso vs Ejecutado'!$E$7:$E$60</c15:f>
                <c15:dlblRangeCache>
                  <c:ptCount val="54"/>
                  <c:pt idx="0">
                    <c:v>99,46%</c:v>
                  </c:pt>
                  <c:pt idx="1">
                    <c:v>99,29%</c:v>
                  </c:pt>
                  <c:pt idx="2">
                    <c:v>99,06%</c:v>
                  </c:pt>
                  <c:pt idx="3">
                    <c:v>100,00%</c:v>
                  </c:pt>
                  <c:pt idx="4">
                    <c:v>100,00%</c:v>
                  </c:pt>
                  <c:pt idx="5">
                    <c:v>100,00%</c:v>
                  </c:pt>
                  <c:pt idx="6">
                    <c:v>100,00%</c:v>
                  </c:pt>
                  <c:pt idx="7">
                    <c:v>100,00%</c:v>
                  </c:pt>
                  <c:pt idx="8">
                    <c:v>100,00%</c:v>
                  </c:pt>
                  <c:pt idx="9">
                    <c:v>100,00%</c:v>
                  </c:pt>
                  <c:pt idx="10">
                    <c:v>100,00%</c:v>
                  </c:pt>
                  <c:pt idx="11">
                    <c:v>100,00%</c:v>
                  </c:pt>
                  <c:pt idx="12">
                    <c:v>100,00%</c:v>
                  </c:pt>
                  <c:pt idx="13">
                    <c:v>100,00%</c:v>
                  </c:pt>
                  <c:pt idx="14">
                    <c:v>100,00%</c:v>
                  </c:pt>
                  <c:pt idx="15">
                    <c:v>100,00%</c:v>
                  </c:pt>
                  <c:pt idx="16">
                    <c:v>99,87%</c:v>
                  </c:pt>
                  <c:pt idx="17">
                    <c:v>99,84%</c:v>
                  </c:pt>
                  <c:pt idx="18">
                    <c:v>100,00%</c:v>
                  </c:pt>
                  <c:pt idx="19">
                    <c:v>100,00%</c:v>
                  </c:pt>
                  <c:pt idx="20">
                    <c:v>100,00%</c:v>
                  </c:pt>
                  <c:pt idx="21">
                    <c:v>96,36%</c:v>
                  </c:pt>
                  <c:pt idx="22">
                    <c:v>99,97%</c:v>
                  </c:pt>
                  <c:pt idx="23">
                    <c:v>99,96%</c:v>
                  </c:pt>
                  <c:pt idx="24">
                    <c:v>100,00%</c:v>
                  </c:pt>
                  <c:pt idx="25">
                    <c:v>100,00%</c:v>
                  </c:pt>
                  <c:pt idx="26">
                    <c:v>100,00%</c:v>
                  </c:pt>
                  <c:pt idx="27">
                    <c:v>100,00%</c:v>
                  </c:pt>
                  <c:pt idx="28">
                    <c:v>100,00%</c:v>
                  </c:pt>
                  <c:pt idx="29">
                    <c:v>100,00%</c:v>
                  </c:pt>
                  <c:pt idx="30">
                    <c:v>100,00%</c:v>
                  </c:pt>
                  <c:pt idx="31">
                    <c:v>100,00%</c:v>
                  </c:pt>
                  <c:pt idx="32">
                    <c:v>100,00%</c:v>
                  </c:pt>
                  <c:pt idx="33">
                    <c:v>89,29%</c:v>
                  </c:pt>
                  <c:pt idx="34">
                    <c:v>88,42%</c:v>
                  </c:pt>
                  <c:pt idx="35">
                    <c:v>100,00%</c:v>
                  </c:pt>
                  <c:pt idx="36">
                    <c:v>100,00%</c:v>
                  </c:pt>
                  <c:pt idx="37">
                    <c:v>100,00%</c:v>
                  </c:pt>
                  <c:pt idx="38">
                    <c:v>100,00%</c:v>
                  </c:pt>
                  <c:pt idx="39">
                    <c:v>100,00%</c:v>
                  </c:pt>
                  <c:pt idx="40">
                    <c:v>100,00%</c:v>
                  </c:pt>
                  <c:pt idx="41">
                    <c:v>100,00%</c:v>
                  </c:pt>
                  <c:pt idx="42">
                    <c:v>100,00%</c:v>
                  </c:pt>
                  <c:pt idx="43">
                    <c:v>100,00%</c:v>
                  </c:pt>
                  <c:pt idx="44">
                    <c:v>100,00%</c:v>
                  </c:pt>
                  <c:pt idx="45">
                    <c:v>100,00%</c:v>
                  </c:pt>
                  <c:pt idx="46">
                    <c:v>100,00%</c:v>
                  </c:pt>
                  <c:pt idx="47">
                    <c:v>100,00%</c:v>
                  </c:pt>
                  <c:pt idx="48">
                    <c:v>100,00%</c:v>
                  </c:pt>
                  <c:pt idx="49">
                    <c:v>100,00%</c:v>
                  </c:pt>
                  <c:pt idx="50">
                    <c:v>100,00%</c:v>
                  </c:pt>
                  <c:pt idx="51">
                    <c:v>100,00%</c:v>
                  </c:pt>
                  <c:pt idx="52">
                    <c:v>100,00%</c:v>
                  </c:pt>
                  <c:pt idx="53">
                    <c:v>97,29%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9683616"/>
        <c:axId val="100968416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'Gtos. Compromiso vs Ejecutado'!$E$6</c15:sqref>
                        </c15:formulaRef>
                      </c:ext>
                    </c:extLst>
                    <c:strCache>
                      <c:ptCount val="1"/>
                      <c:pt idx="0">
                        <c:v>Índice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'Gtos. Compromiso vs Ejecutado'!$B$7:$B$56</c15:sqref>
                        </c15:fullRef>
                        <c15:formulaRef>
                          <c15:sqref>('Gtos. Compromiso vs Ejecutado'!$B$7,'Gtos. Compromiso vs Ejecutado'!$B$28,'Gtos. Compromiso vs Ejecutado'!$B$50,'Gtos. Compromiso vs Ejecutado'!$B$53)</c15:sqref>
                        </c15:formulaRef>
                      </c:ext>
                    </c:extLst>
                    <c:strCache>
                      <c:ptCount val="4"/>
                      <c:pt idx="0">
                        <c:v>GASTOS CORRIENTES </c:v>
                      </c:pt>
                      <c:pt idx="1">
                        <c:v>GASTOS DE INVERSIÓN </c:v>
                      </c:pt>
                      <c:pt idx="2">
                        <c:v>GASTOS DE CAPITAL</c:v>
                      </c:pt>
                      <c:pt idx="3">
                        <c:v>APLICACIÓN DEL FINANCIAMIENTO </c:v>
                      </c:pt>
                      <c:pt idx="4">
                        <c:v>Pasivo Circulante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'Gtos. Compromiso vs Ejecutado'!$E$7:$E$55</c15:sqref>
                        </c15:fullRef>
                        <c15:formulaRef>
                          <c15:sqref>('Gtos. Compromiso vs Ejecutado'!$E$7,'Gtos. Compromiso vs Ejecutado'!$E$28,'Gtos. Compromiso vs Ejecutado'!$E$50,'Gtos. Compromiso vs Ejecutado'!$E$53)</c15:sqref>
                        </c15:formulaRef>
                      </c:ext>
                    </c:extLst>
                    <c:numCache>
                      <c:formatCode>0.00%</c:formatCode>
                      <c:ptCount val="4"/>
                      <c:pt idx="0">
                        <c:v>0.99460805089372706</c:v>
                      </c:pt>
                      <c:pt idx="1">
                        <c:v>0.96360297779583648</c:v>
                      </c:pt>
                      <c:pt idx="2">
                        <c:v>1</c:v>
                      </c:pt>
                      <c:pt idx="3">
                        <c:v>1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6-B299-4E47-A913-BD505BAF4752}"/>
                  </c:ext>
                </c:extLst>
              </c15:ser>
            </c15:filteredBarSeries>
          </c:ext>
        </c:extLst>
      </c:barChart>
      <c:catAx>
        <c:axId val="1009683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09684160"/>
        <c:crosses val="autoZero"/>
        <c:auto val="1"/>
        <c:lblAlgn val="ctr"/>
        <c:lblOffset val="100"/>
        <c:noMultiLvlLbl val="0"/>
      </c:catAx>
      <c:valAx>
        <c:axId val="1009684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[$$-300A]\ * #,##0.00_ ;_-[$$-300A]\ * \-#,##0.00\ ;_-[$$-300A]\ * &quot;-&quot;??_ ;_-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0968361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5" Type="http://schemas.openxmlformats.org/officeDocument/2006/relationships/hyperlink" Target="#CONTENIDO!A1"/><Relationship Id="rId4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13" Type="http://schemas.openxmlformats.org/officeDocument/2006/relationships/chart" Target="../charts/chart15.xml"/><Relationship Id="rId18" Type="http://schemas.openxmlformats.org/officeDocument/2006/relationships/chart" Target="../charts/chart20.xml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12" Type="http://schemas.openxmlformats.org/officeDocument/2006/relationships/chart" Target="../charts/chart14.xml"/><Relationship Id="rId17" Type="http://schemas.openxmlformats.org/officeDocument/2006/relationships/chart" Target="../charts/chart19.xml"/><Relationship Id="rId2" Type="http://schemas.openxmlformats.org/officeDocument/2006/relationships/image" Target="../media/image8.png"/><Relationship Id="rId16" Type="http://schemas.openxmlformats.org/officeDocument/2006/relationships/chart" Target="../charts/chart18.xml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11" Type="http://schemas.openxmlformats.org/officeDocument/2006/relationships/chart" Target="../charts/chart13.xml"/><Relationship Id="rId5" Type="http://schemas.openxmlformats.org/officeDocument/2006/relationships/image" Target="../media/image11.png"/><Relationship Id="rId15" Type="http://schemas.openxmlformats.org/officeDocument/2006/relationships/chart" Target="../charts/chart17.xml"/><Relationship Id="rId10" Type="http://schemas.openxmlformats.org/officeDocument/2006/relationships/chart" Target="../charts/chart12.xml"/><Relationship Id="rId19" Type="http://schemas.openxmlformats.org/officeDocument/2006/relationships/hyperlink" Target="#CONTENIDO!A1"/><Relationship Id="rId4" Type="http://schemas.openxmlformats.org/officeDocument/2006/relationships/image" Target="../media/image10.png"/><Relationship Id="rId9" Type="http://schemas.openxmlformats.org/officeDocument/2006/relationships/image" Target="../media/image15.png"/><Relationship Id="rId14" Type="http://schemas.openxmlformats.org/officeDocument/2006/relationships/chart" Target="../charts/chart16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image" Target="../media/image16.png"/><Relationship Id="rId4" Type="http://schemas.openxmlformats.org/officeDocument/2006/relationships/hyperlink" Target="#CONTENIDO!A1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png"/><Relationship Id="rId13" Type="http://schemas.openxmlformats.org/officeDocument/2006/relationships/image" Target="../media/image16.png"/><Relationship Id="rId18" Type="http://schemas.openxmlformats.org/officeDocument/2006/relationships/chart" Target="../charts/chart23.xml"/><Relationship Id="rId26" Type="http://schemas.openxmlformats.org/officeDocument/2006/relationships/chart" Target="../charts/chart31.xml"/><Relationship Id="rId3" Type="http://schemas.openxmlformats.org/officeDocument/2006/relationships/image" Target="../media/image19.png"/><Relationship Id="rId21" Type="http://schemas.openxmlformats.org/officeDocument/2006/relationships/chart" Target="../charts/chart26.xml"/><Relationship Id="rId7" Type="http://schemas.openxmlformats.org/officeDocument/2006/relationships/image" Target="../media/image23.png"/><Relationship Id="rId12" Type="http://schemas.openxmlformats.org/officeDocument/2006/relationships/image" Target="../media/image28.png"/><Relationship Id="rId17" Type="http://schemas.openxmlformats.org/officeDocument/2006/relationships/image" Target="../media/image32.png"/><Relationship Id="rId25" Type="http://schemas.openxmlformats.org/officeDocument/2006/relationships/chart" Target="../charts/chart30.xml"/><Relationship Id="rId2" Type="http://schemas.openxmlformats.org/officeDocument/2006/relationships/image" Target="../media/image18.png"/><Relationship Id="rId16" Type="http://schemas.openxmlformats.org/officeDocument/2006/relationships/image" Target="../media/image31.png"/><Relationship Id="rId20" Type="http://schemas.openxmlformats.org/officeDocument/2006/relationships/chart" Target="../charts/chart25.xml"/><Relationship Id="rId1" Type="http://schemas.openxmlformats.org/officeDocument/2006/relationships/image" Target="../media/image17.png"/><Relationship Id="rId6" Type="http://schemas.openxmlformats.org/officeDocument/2006/relationships/image" Target="../media/image22.png"/><Relationship Id="rId11" Type="http://schemas.openxmlformats.org/officeDocument/2006/relationships/image" Target="../media/image27.png"/><Relationship Id="rId24" Type="http://schemas.openxmlformats.org/officeDocument/2006/relationships/chart" Target="../charts/chart29.xml"/><Relationship Id="rId5" Type="http://schemas.openxmlformats.org/officeDocument/2006/relationships/image" Target="../media/image21.png"/><Relationship Id="rId15" Type="http://schemas.openxmlformats.org/officeDocument/2006/relationships/image" Target="../media/image30.png"/><Relationship Id="rId23" Type="http://schemas.openxmlformats.org/officeDocument/2006/relationships/chart" Target="../charts/chart28.xml"/><Relationship Id="rId10" Type="http://schemas.openxmlformats.org/officeDocument/2006/relationships/image" Target="../media/image26.png"/><Relationship Id="rId19" Type="http://schemas.openxmlformats.org/officeDocument/2006/relationships/chart" Target="../charts/chart24.xml"/><Relationship Id="rId4" Type="http://schemas.openxmlformats.org/officeDocument/2006/relationships/image" Target="../media/image20.png"/><Relationship Id="rId9" Type="http://schemas.openxmlformats.org/officeDocument/2006/relationships/image" Target="../media/image25.png"/><Relationship Id="rId14" Type="http://schemas.openxmlformats.org/officeDocument/2006/relationships/image" Target="../media/image29.png"/><Relationship Id="rId22" Type="http://schemas.openxmlformats.org/officeDocument/2006/relationships/chart" Target="../charts/chart27.xml"/><Relationship Id="rId27" Type="http://schemas.openxmlformats.org/officeDocument/2006/relationships/hyperlink" Target="#CONTENIDO!A1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5" Type="http://schemas.openxmlformats.org/officeDocument/2006/relationships/hyperlink" Target="#CONTENIDO!A1"/><Relationship Id="rId4" Type="http://schemas.openxmlformats.org/officeDocument/2006/relationships/image" Target="../media/image21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image" Target="../media/image33.png"/><Relationship Id="rId4" Type="http://schemas.openxmlformats.org/officeDocument/2006/relationships/hyperlink" Target="#CONTENIDO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CONTENID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ONTENID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CONTENIDO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CONTENIDO!A1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hyperlink" Target="#CONTENIDO!A1"/><Relationship Id="rId4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CONTENIDO!A1"/><Relationship Id="rId2" Type="http://schemas.openxmlformats.org/officeDocument/2006/relationships/chart" Target="../charts/chart7.xml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CONTENIDO!A1"/><Relationship Id="rId2" Type="http://schemas.openxmlformats.org/officeDocument/2006/relationships/chart" Target="../charts/chart8.xml"/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CONTENIDO!A1"/><Relationship Id="rId2" Type="http://schemas.openxmlformats.org/officeDocument/2006/relationships/chart" Target="../charts/chart9.xml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9525</xdr:rowOff>
    </xdr:from>
    <xdr:to>
      <xdr:col>5</xdr:col>
      <xdr:colOff>95250</xdr:colOff>
      <xdr:row>10</xdr:row>
      <xdr:rowOff>173715</xdr:rowOff>
    </xdr:to>
    <xdr:pic>
      <xdr:nvPicPr>
        <xdr:cNvPr id="4" name="Imagen 11" descr="Logo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238250"/>
          <a:ext cx="1076325" cy="135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1733549</xdr:colOff>
      <xdr:row>0</xdr:row>
      <xdr:rowOff>266700</xdr:rowOff>
    </xdr:from>
    <xdr:to>
      <xdr:col>2</xdr:col>
      <xdr:colOff>523875</xdr:colOff>
      <xdr:row>1</xdr:row>
      <xdr:rowOff>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49" y="266700"/>
          <a:ext cx="87630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1781175</xdr:colOff>
      <xdr:row>42</xdr:row>
      <xdr:rowOff>38100</xdr:rowOff>
    </xdr:from>
    <xdr:to>
      <xdr:col>2</xdr:col>
      <xdr:colOff>600075</xdr:colOff>
      <xdr:row>44</xdr:row>
      <xdr:rowOff>57150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048750"/>
          <a:ext cx="904875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295275</xdr:colOff>
      <xdr:row>3</xdr:row>
      <xdr:rowOff>57150</xdr:rowOff>
    </xdr:from>
    <xdr:to>
      <xdr:col>11</xdr:col>
      <xdr:colOff>47925</xdr:colOff>
      <xdr:row>19</xdr:row>
      <xdr:rowOff>34200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447675</xdr:colOff>
      <xdr:row>46</xdr:row>
      <xdr:rowOff>76200</xdr:rowOff>
    </xdr:from>
    <xdr:to>
      <xdr:col>11</xdr:col>
      <xdr:colOff>828975</xdr:colOff>
      <xdr:row>60</xdr:row>
      <xdr:rowOff>53250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52916</xdr:colOff>
      <xdr:row>0</xdr:row>
      <xdr:rowOff>232834</xdr:rowOff>
    </xdr:from>
    <xdr:to>
      <xdr:col>1</xdr:col>
      <xdr:colOff>1217083</xdr:colOff>
      <xdr:row>0</xdr:row>
      <xdr:rowOff>595843</xdr:rowOff>
    </xdr:to>
    <xdr:sp macro="" textlink="">
      <xdr:nvSpPr>
        <xdr:cNvPr id="6" name="CuadroTexto 5">
          <a:hlinkClick xmlns:r="http://schemas.openxmlformats.org/officeDocument/2006/relationships" r:id="rId5"/>
        </xdr:cNvPr>
        <xdr:cNvSpPr txBox="1"/>
      </xdr:nvSpPr>
      <xdr:spPr>
        <a:xfrm>
          <a:off x="52916" y="232834"/>
          <a:ext cx="1619250" cy="363009"/>
        </a:xfrm>
        <a:prstGeom prst="roundRect">
          <a:avLst/>
        </a:prstGeom>
        <a:ln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s-EC" sz="1400">
              <a:latin typeface="Bernard MT Condensed" panose="02050806060905020404" pitchFamily="18" charset="0"/>
            </a:rPr>
            <a:t>Volver</a:t>
          </a:r>
          <a:r>
            <a:rPr lang="es-EC" sz="1400" baseline="0">
              <a:latin typeface="Bernard MT Condensed" panose="02050806060905020404" pitchFamily="18" charset="0"/>
            </a:rPr>
            <a:t> a contenido</a:t>
          </a:r>
        </a:p>
        <a:p>
          <a:endParaRPr lang="es-EC" sz="1400">
            <a:latin typeface="Bernard MT Condensed" panose="02050806060905020404" pitchFamily="18" charset="0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847946</xdr:colOff>
      <xdr:row>48</xdr:row>
      <xdr:rowOff>130249</xdr:rowOff>
    </xdr:from>
    <xdr:to>
      <xdr:col>3</xdr:col>
      <xdr:colOff>254738</xdr:colOff>
      <xdr:row>50</xdr:row>
      <xdr:rowOff>130249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7452" y="8370482"/>
          <a:ext cx="1356094" cy="310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977089</xdr:colOff>
      <xdr:row>2</xdr:row>
      <xdr:rowOff>90598</xdr:rowOff>
    </xdr:from>
    <xdr:to>
      <xdr:col>3</xdr:col>
      <xdr:colOff>498402</xdr:colOff>
      <xdr:row>4</xdr:row>
      <xdr:rowOff>100123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6595" y="411790"/>
          <a:ext cx="1470615" cy="3196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1143885</xdr:colOff>
      <xdr:row>12</xdr:row>
      <xdr:rowOff>115850</xdr:rowOff>
    </xdr:from>
    <xdr:to>
      <xdr:col>3</xdr:col>
      <xdr:colOff>121830</xdr:colOff>
      <xdr:row>14</xdr:row>
      <xdr:rowOff>125375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3391" y="1987623"/>
          <a:ext cx="1525329" cy="3196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1106229</xdr:colOff>
      <xdr:row>26</xdr:row>
      <xdr:rowOff>118730</xdr:rowOff>
    </xdr:from>
    <xdr:to>
      <xdr:col>2</xdr:col>
      <xdr:colOff>2458779</xdr:colOff>
      <xdr:row>28</xdr:row>
      <xdr:rowOff>137780</xdr:rowOff>
    </xdr:to>
    <xdr:pic>
      <xdr:nvPicPr>
        <xdr:cNvPr id="9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5735" y="4615416"/>
          <a:ext cx="1352550" cy="3291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888925</xdr:colOff>
      <xdr:row>34</xdr:row>
      <xdr:rowOff>79522</xdr:rowOff>
    </xdr:from>
    <xdr:to>
      <xdr:col>3</xdr:col>
      <xdr:colOff>88604</xdr:colOff>
      <xdr:row>36</xdr:row>
      <xdr:rowOff>98572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431" y="5971731"/>
          <a:ext cx="1148981" cy="329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1263280</xdr:colOff>
      <xdr:row>59</xdr:row>
      <xdr:rowOff>144425</xdr:rowOff>
    </xdr:from>
    <xdr:to>
      <xdr:col>3</xdr:col>
      <xdr:colOff>22151</xdr:colOff>
      <xdr:row>61</xdr:row>
      <xdr:rowOff>134900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2786" y="10090297"/>
          <a:ext cx="1306255" cy="3005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1323310</xdr:colOff>
      <xdr:row>71</xdr:row>
      <xdr:rowOff>130249</xdr:rowOff>
    </xdr:from>
    <xdr:to>
      <xdr:col>2</xdr:col>
      <xdr:colOff>2514157</xdr:colOff>
      <xdr:row>73</xdr:row>
      <xdr:rowOff>120724</xdr:rowOff>
    </xdr:to>
    <xdr:pic>
      <xdr:nvPicPr>
        <xdr:cNvPr id="12" name="Imagen 1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2816" y="12091877"/>
          <a:ext cx="1190847" cy="3005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1571625</xdr:colOff>
      <xdr:row>83</xdr:row>
      <xdr:rowOff>114300</xdr:rowOff>
    </xdr:from>
    <xdr:to>
      <xdr:col>2</xdr:col>
      <xdr:colOff>3181350</xdr:colOff>
      <xdr:row>85</xdr:row>
      <xdr:rowOff>142875</xdr:rowOff>
    </xdr:to>
    <xdr:pic>
      <xdr:nvPicPr>
        <xdr:cNvPr id="13" name="Imagen 12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15363825"/>
          <a:ext cx="16097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1257300</xdr:colOff>
      <xdr:row>91</xdr:row>
      <xdr:rowOff>114300</xdr:rowOff>
    </xdr:from>
    <xdr:to>
      <xdr:col>3</xdr:col>
      <xdr:colOff>152400</xdr:colOff>
      <xdr:row>93</xdr:row>
      <xdr:rowOff>133350</xdr:rowOff>
    </xdr:to>
    <xdr:pic>
      <xdr:nvPicPr>
        <xdr:cNvPr id="15" name="Imagen 14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0825" y="16821150"/>
          <a:ext cx="22479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267587</xdr:colOff>
      <xdr:row>3</xdr:row>
      <xdr:rowOff>77860</xdr:rowOff>
    </xdr:from>
    <xdr:to>
      <xdr:col>12</xdr:col>
      <xdr:colOff>439037</xdr:colOff>
      <xdr:row>16</xdr:row>
      <xdr:rowOff>153507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514350</xdr:colOff>
      <xdr:row>47</xdr:row>
      <xdr:rowOff>133350</xdr:rowOff>
    </xdr:from>
    <xdr:to>
      <xdr:col>12</xdr:col>
      <xdr:colOff>685800</xdr:colOff>
      <xdr:row>61</xdr:row>
      <xdr:rowOff>52388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351540</xdr:colOff>
      <xdr:row>19</xdr:row>
      <xdr:rowOff>310559</xdr:rowOff>
    </xdr:from>
    <xdr:to>
      <xdr:col>12</xdr:col>
      <xdr:colOff>503940</xdr:colOff>
      <xdr:row>42</xdr:row>
      <xdr:rowOff>117402</xdr:rowOff>
    </xdr:to>
    <xdr:graphicFrame macro="">
      <xdr:nvGraphicFramePr>
        <xdr:cNvPr id="16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87498</xdr:colOff>
      <xdr:row>3</xdr:row>
      <xdr:rowOff>68447</xdr:rowOff>
    </xdr:from>
    <xdr:to>
      <xdr:col>18</xdr:col>
      <xdr:colOff>155059</xdr:colOff>
      <xdr:row>17</xdr:row>
      <xdr:rowOff>44302</xdr:rowOff>
    </xdr:to>
    <xdr:graphicFrame macro="">
      <xdr:nvGraphicFramePr>
        <xdr:cNvPr id="17" name="Grá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142875</xdr:colOff>
      <xdr:row>19</xdr:row>
      <xdr:rowOff>320085</xdr:rowOff>
    </xdr:from>
    <xdr:to>
      <xdr:col>18</xdr:col>
      <xdr:colOff>314325</xdr:colOff>
      <xdr:row>31</xdr:row>
      <xdr:rowOff>250198</xdr:rowOff>
    </xdr:to>
    <xdr:graphicFrame macro="">
      <xdr:nvGraphicFramePr>
        <xdr:cNvPr id="18" name="Gráfico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514350</xdr:colOff>
      <xdr:row>62</xdr:row>
      <xdr:rowOff>47625</xdr:rowOff>
    </xdr:from>
    <xdr:to>
      <xdr:col>12</xdr:col>
      <xdr:colOff>704850</xdr:colOff>
      <xdr:row>84</xdr:row>
      <xdr:rowOff>76200</xdr:rowOff>
    </xdr:to>
    <xdr:graphicFrame macro="">
      <xdr:nvGraphicFramePr>
        <xdr:cNvPr id="19" name="Gráfico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66675</xdr:colOff>
      <xdr:row>62</xdr:row>
      <xdr:rowOff>38100</xdr:rowOff>
    </xdr:from>
    <xdr:to>
      <xdr:col>18</xdr:col>
      <xdr:colOff>257175</xdr:colOff>
      <xdr:row>84</xdr:row>
      <xdr:rowOff>66675</xdr:rowOff>
    </xdr:to>
    <xdr:graphicFrame macro="">
      <xdr:nvGraphicFramePr>
        <xdr:cNvPr id="20" name="Gráfico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7</xdr:col>
      <xdr:colOff>523875</xdr:colOff>
      <xdr:row>86</xdr:row>
      <xdr:rowOff>38100</xdr:rowOff>
    </xdr:from>
    <xdr:to>
      <xdr:col>12</xdr:col>
      <xdr:colOff>695325</xdr:colOff>
      <xdr:row>99</xdr:row>
      <xdr:rowOff>109538</xdr:rowOff>
    </xdr:to>
    <xdr:graphicFrame macro="">
      <xdr:nvGraphicFramePr>
        <xdr:cNvPr id="21" name="Gráfico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13</xdr:col>
      <xdr:colOff>66675</xdr:colOff>
      <xdr:row>86</xdr:row>
      <xdr:rowOff>38100</xdr:rowOff>
    </xdr:from>
    <xdr:to>
      <xdr:col>18</xdr:col>
      <xdr:colOff>238125</xdr:colOff>
      <xdr:row>99</xdr:row>
      <xdr:rowOff>109538</xdr:rowOff>
    </xdr:to>
    <xdr:graphicFrame macro="">
      <xdr:nvGraphicFramePr>
        <xdr:cNvPr id="22" name="Gráfico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7</xdr:col>
      <xdr:colOff>210436</xdr:colOff>
      <xdr:row>0</xdr:row>
      <xdr:rowOff>66453</xdr:rowOff>
    </xdr:from>
    <xdr:to>
      <xdr:col>9</xdr:col>
      <xdr:colOff>301256</xdr:colOff>
      <xdr:row>2</xdr:row>
      <xdr:rowOff>63968</xdr:rowOff>
    </xdr:to>
    <xdr:sp macro="" textlink="">
      <xdr:nvSpPr>
        <xdr:cNvPr id="23" name="CuadroTexto 22">
          <a:hlinkClick xmlns:r="http://schemas.openxmlformats.org/officeDocument/2006/relationships" r:id="rId19"/>
        </xdr:cNvPr>
        <xdr:cNvSpPr txBox="1"/>
      </xdr:nvSpPr>
      <xdr:spPr>
        <a:xfrm>
          <a:off x="7620000" y="66453"/>
          <a:ext cx="1619250" cy="363009"/>
        </a:xfrm>
        <a:prstGeom prst="roundRect">
          <a:avLst/>
        </a:prstGeom>
        <a:ln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s-EC" sz="1400">
              <a:latin typeface="Bernard MT Condensed" panose="02050806060905020404" pitchFamily="18" charset="0"/>
            </a:rPr>
            <a:t>Volver</a:t>
          </a:r>
          <a:r>
            <a:rPr lang="es-EC" sz="1400" baseline="0">
              <a:latin typeface="Bernard MT Condensed" panose="02050806060905020404" pitchFamily="18" charset="0"/>
            </a:rPr>
            <a:t> a contenido</a:t>
          </a:r>
        </a:p>
        <a:p>
          <a:endParaRPr lang="es-EC" sz="1400">
            <a:latin typeface="Bernard MT Condensed" panose="02050806060905020404" pitchFamily="18" charset="0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1510391</xdr:colOff>
      <xdr:row>3</xdr:row>
      <xdr:rowOff>115272</xdr:rowOff>
    </xdr:from>
    <xdr:to>
      <xdr:col>3</xdr:col>
      <xdr:colOff>77755</xdr:colOff>
      <xdr:row>5</xdr:row>
      <xdr:rowOff>96222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2712" y="640119"/>
          <a:ext cx="1697007" cy="291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1520112</xdr:colOff>
      <xdr:row>26</xdr:row>
      <xdr:rowOff>132379</xdr:rowOff>
    </xdr:from>
    <xdr:to>
      <xdr:col>3</xdr:col>
      <xdr:colOff>136071</xdr:colOff>
      <xdr:row>28</xdr:row>
      <xdr:rowOff>56179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2433" y="4690772"/>
          <a:ext cx="1745602" cy="3708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345426</xdr:colOff>
      <xdr:row>6</xdr:row>
      <xdr:rowOff>120616</xdr:rowOff>
    </xdr:from>
    <xdr:to>
      <xdr:col>18</xdr:col>
      <xdr:colOff>307328</xdr:colOff>
      <xdr:row>23</xdr:row>
      <xdr:rowOff>65120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180974</xdr:colOff>
      <xdr:row>29</xdr:row>
      <xdr:rowOff>9524</xdr:rowOff>
    </xdr:from>
    <xdr:to>
      <xdr:col>19</xdr:col>
      <xdr:colOff>123825</xdr:colOff>
      <xdr:row>48</xdr:row>
      <xdr:rowOff>76200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320739</xdr:colOff>
      <xdr:row>0</xdr:row>
      <xdr:rowOff>77756</xdr:rowOff>
    </xdr:from>
    <xdr:to>
      <xdr:col>10</xdr:col>
      <xdr:colOff>73867</xdr:colOff>
      <xdr:row>2</xdr:row>
      <xdr:rowOff>71428</xdr:rowOff>
    </xdr:to>
    <xdr:sp macro="" textlink="">
      <xdr:nvSpPr>
        <xdr:cNvPr id="7" name="CuadroTexto 6">
          <a:hlinkClick xmlns:r="http://schemas.openxmlformats.org/officeDocument/2006/relationships" r:id="rId4"/>
        </xdr:cNvPr>
        <xdr:cNvSpPr txBox="1"/>
      </xdr:nvSpPr>
      <xdr:spPr>
        <a:xfrm>
          <a:off x="6327321" y="77756"/>
          <a:ext cx="1619250" cy="363009"/>
        </a:xfrm>
        <a:prstGeom prst="roundRect">
          <a:avLst/>
        </a:prstGeom>
        <a:ln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s-EC" sz="1400">
              <a:latin typeface="Bernard MT Condensed" panose="02050806060905020404" pitchFamily="18" charset="0"/>
            </a:rPr>
            <a:t>Volver</a:t>
          </a:r>
          <a:r>
            <a:rPr lang="es-EC" sz="1400" baseline="0">
              <a:latin typeface="Bernard MT Condensed" panose="02050806060905020404" pitchFamily="18" charset="0"/>
            </a:rPr>
            <a:t> a contenido</a:t>
          </a:r>
        </a:p>
        <a:p>
          <a:endParaRPr lang="es-EC" sz="1400">
            <a:latin typeface="Bernard MT Condensed" panose="02050806060905020404" pitchFamily="18" charset="0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504825</xdr:colOff>
      <xdr:row>51</xdr:row>
      <xdr:rowOff>19050</xdr:rowOff>
    </xdr:from>
    <xdr:to>
      <xdr:col>3</xdr:col>
      <xdr:colOff>762000</xdr:colOff>
      <xdr:row>53</xdr:row>
      <xdr:rowOff>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8639175"/>
          <a:ext cx="178117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400050</xdr:colOff>
      <xdr:row>9</xdr:row>
      <xdr:rowOff>47625</xdr:rowOff>
    </xdr:from>
    <xdr:to>
      <xdr:col>3</xdr:col>
      <xdr:colOff>923925</xdr:colOff>
      <xdr:row>11</xdr:row>
      <xdr:rowOff>28575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2305050"/>
          <a:ext cx="2047875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200025</xdr:colOff>
      <xdr:row>55</xdr:row>
      <xdr:rowOff>28575</xdr:rowOff>
    </xdr:from>
    <xdr:to>
      <xdr:col>3</xdr:col>
      <xdr:colOff>819150</xdr:colOff>
      <xdr:row>56</xdr:row>
      <xdr:rowOff>171450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9372600"/>
          <a:ext cx="2143125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381000</xdr:colOff>
      <xdr:row>59</xdr:row>
      <xdr:rowOff>0</xdr:rowOff>
    </xdr:from>
    <xdr:to>
      <xdr:col>3</xdr:col>
      <xdr:colOff>685800</xdr:colOff>
      <xdr:row>60</xdr:row>
      <xdr:rowOff>142875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0067925"/>
          <a:ext cx="182880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38100</xdr:colOff>
      <xdr:row>3</xdr:row>
      <xdr:rowOff>161925</xdr:rowOff>
    </xdr:from>
    <xdr:to>
      <xdr:col>3</xdr:col>
      <xdr:colOff>281940</xdr:colOff>
      <xdr:row>5</xdr:row>
      <xdr:rowOff>133351</xdr:rowOff>
    </xdr:to>
    <xdr:pic>
      <xdr:nvPicPr>
        <xdr:cNvPr id="16" name="Imagen 1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904875"/>
          <a:ext cx="1005840" cy="3524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638175</xdr:colOff>
      <xdr:row>18</xdr:row>
      <xdr:rowOff>161925</xdr:rowOff>
    </xdr:from>
    <xdr:to>
      <xdr:col>3</xdr:col>
      <xdr:colOff>571500</xdr:colOff>
      <xdr:row>20</xdr:row>
      <xdr:rowOff>123825</xdr:rowOff>
    </xdr:to>
    <xdr:pic>
      <xdr:nvPicPr>
        <xdr:cNvPr id="17" name="Imagen 1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3533775"/>
          <a:ext cx="1457325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685800</xdr:colOff>
      <xdr:row>22</xdr:row>
      <xdr:rowOff>85725</xdr:rowOff>
    </xdr:from>
    <xdr:to>
      <xdr:col>3</xdr:col>
      <xdr:colOff>361950</xdr:colOff>
      <xdr:row>24</xdr:row>
      <xdr:rowOff>57150</xdr:rowOff>
    </xdr:to>
    <xdr:pic>
      <xdr:nvPicPr>
        <xdr:cNvPr id="18" name="Imagen 17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4181475"/>
          <a:ext cx="120015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26</xdr:row>
      <xdr:rowOff>152401</xdr:rowOff>
    </xdr:from>
    <xdr:to>
      <xdr:col>3</xdr:col>
      <xdr:colOff>975668</xdr:colOff>
      <xdr:row>28</xdr:row>
      <xdr:rowOff>152401</xdr:rowOff>
    </xdr:to>
    <xdr:pic>
      <xdr:nvPicPr>
        <xdr:cNvPr id="19" name="Imagen 18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3848101"/>
          <a:ext cx="2328218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30</xdr:row>
      <xdr:rowOff>148956</xdr:rowOff>
    </xdr:from>
    <xdr:to>
      <xdr:col>3</xdr:col>
      <xdr:colOff>1028700</xdr:colOff>
      <xdr:row>32</xdr:row>
      <xdr:rowOff>161926</xdr:rowOff>
    </xdr:to>
    <xdr:pic>
      <xdr:nvPicPr>
        <xdr:cNvPr id="20" name="Imagen 19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4568556"/>
          <a:ext cx="2381250" cy="374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695325</xdr:colOff>
      <xdr:row>39</xdr:row>
      <xdr:rowOff>19050</xdr:rowOff>
    </xdr:from>
    <xdr:to>
      <xdr:col>3</xdr:col>
      <xdr:colOff>361950</xdr:colOff>
      <xdr:row>41</xdr:row>
      <xdr:rowOff>9525</xdr:rowOff>
    </xdr:to>
    <xdr:pic>
      <xdr:nvPicPr>
        <xdr:cNvPr id="21" name="Imagen 20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6467475"/>
          <a:ext cx="119062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590550</xdr:colOff>
      <xdr:row>43</xdr:row>
      <xdr:rowOff>38100</xdr:rowOff>
    </xdr:from>
    <xdr:to>
      <xdr:col>3</xdr:col>
      <xdr:colOff>457200</xdr:colOff>
      <xdr:row>44</xdr:row>
      <xdr:rowOff>161925</xdr:rowOff>
    </xdr:to>
    <xdr:pic>
      <xdr:nvPicPr>
        <xdr:cNvPr id="22" name="Imagen 21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7210425"/>
          <a:ext cx="139065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666750</xdr:colOff>
      <xdr:row>47</xdr:row>
      <xdr:rowOff>28575</xdr:rowOff>
    </xdr:from>
    <xdr:to>
      <xdr:col>3</xdr:col>
      <xdr:colOff>657225</xdr:colOff>
      <xdr:row>48</xdr:row>
      <xdr:rowOff>161925</xdr:rowOff>
    </xdr:to>
    <xdr:pic>
      <xdr:nvPicPr>
        <xdr:cNvPr id="23" name="Imagen 22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7924800"/>
          <a:ext cx="1514475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228600</xdr:colOff>
      <xdr:row>63</xdr:row>
      <xdr:rowOff>38100</xdr:rowOff>
    </xdr:from>
    <xdr:to>
      <xdr:col>3</xdr:col>
      <xdr:colOff>1028700</xdr:colOff>
      <xdr:row>65</xdr:row>
      <xdr:rowOff>38100</xdr:rowOff>
    </xdr:to>
    <xdr:pic>
      <xdr:nvPicPr>
        <xdr:cNvPr id="24" name="Imagen 23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0591800"/>
          <a:ext cx="232410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201083</xdr:colOff>
      <xdr:row>14</xdr:row>
      <xdr:rowOff>180975</xdr:rowOff>
    </xdr:from>
    <xdr:to>
      <xdr:col>3</xdr:col>
      <xdr:colOff>905933</xdr:colOff>
      <xdr:row>16</xdr:row>
      <xdr:rowOff>161925</xdr:rowOff>
    </xdr:to>
    <xdr:pic>
      <xdr:nvPicPr>
        <xdr:cNvPr id="27" name="Imagen 26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083" y="3408892"/>
          <a:ext cx="222885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148167</xdr:colOff>
      <xdr:row>34</xdr:row>
      <xdr:rowOff>148166</xdr:rowOff>
    </xdr:from>
    <xdr:to>
      <xdr:col>4</xdr:col>
      <xdr:colOff>529167</xdr:colOff>
      <xdr:row>36</xdr:row>
      <xdr:rowOff>167217</xdr:rowOff>
    </xdr:to>
    <xdr:pic>
      <xdr:nvPicPr>
        <xdr:cNvPr id="28" name="Imagen 27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67" y="6487583"/>
          <a:ext cx="3111500" cy="3894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511969</xdr:colOff>
      <xdr:row>67</xdr:row>
      <xdr:rowOff>35719</xdr:rowOff>
    </xdr:from>
    <xdr:to>
      <xdr:col>3</xdr:col>
      <xdr:colOff>614362</xdr:colOff>
      <xdr:row>69</xdr:row>
      <xdr:rowOff>0</xdr:rowOff>
    </xdr:to>
    <xdr:pic>
      <xdr:nvPicPr>
        <xdr:cNvPr id="25" name="Imagen 24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969" y="13513594"/>
          <a:ext cx="1626393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333375</xdr:colOff>
      <xdr:row>71</xdr:row>
      <xdr:rowOff>47625</xdr:rowOff>
    </xdr:from>
    <xdr:to>
      <xdr:col>3</xdr:col>
      <xdr:colOff>435768</xdr:colOff>
      <xdr:row>73</xdr:row>
      <xdr:rowOff>21431</xdr:rowOff>
    </xdr:to>
    <xdr:pic>
      <xdr:nvPicPr>
        <xdr:cNvPr id="26" name="Imagen 25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4430375"/>
          <a:ext cx="1626393" cy="3309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500382</xdr:colOff>
      <xdr:row>0</xdr:row>
      <xdr:rowOff>30991</xdr:rowOff>
    </xdr:from>
    <xdr:to>
      <xdr:col>15</xdr:col>
      <xdr:colOff>183340</xdr:colOff>
      <xdr:row>11</xdr:row>
      <xdr:rowOff>166400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9</xdr:col>
      <xdr:colOff>518259</xdr:colOff>
      <xdr:row>12</xdr:row>
      <xdr:rowOff>94880</xdr:rowOff>
    </xdr:from>
    <xdr:to>
      <xdr:col>13</xdr:col>
      <xdr:colOff>741213</xdr:colOff>
      <xdr:row>26</xdr:row>
      <xdr:rowOff>17153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14</xdr:col>
      <xdr:colOff>321624</xdr:colOff>
      <xdr:row>12</xdr:row>
      <xdr:rowOff>98115</xdr:rowOff>
    </xdr:from>
    <xdr:to>
      <xdr:col>19</xdr:col>
      <xdr:colOff>86884</xdr:colOff>
      <xdr:row>26</xdr:row>
      <xdr:rowOff>20388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9</xdr:col>
      <xdr:colOff>530532</xdr:colOff>
      <xdr:row>26</xdr:row>
      <xdr:rowOff>149328</xdr:rowOff>
    </xdr:from>
    <xdr:to>
      <xdr:col>13</xdr:col>
      <xdr:colOff>753486</xdr:colOff>
      <xdr:row>40</xdr:row>
      <xdr:rowOff>71601</xdr:rowOff>
    </xdr:to>
    <xdr:graphicFrame macro="">
      <xdr:nvGraphicFramePr>
        <xdr:cNvPr id="11" name="Gráfico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14</xdr:col>
      <xdr:colOff>321624</xdr:colOff>
      <xdr:row>26</xdr:row>
      <xdr:rowOff>133943</xdr:rowOff>
    </xdr:from>
    <xdr:to>
      <xdr:col>19</xdr:col>
      <xdr:colOff>86884</xdr:colOff>
      <xdr:row>40</xdr:row>
      <xdr:rowOff>56216</xdr:rowOff>
    </xdr:to>
    <xdr:graphicFrame macro="">
      <xdr:nvGraphicFramePr>
        <xdr:cNvPr id="32" name="Gráfico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9</xdr:col>
      <xdr:colOff>526594</xdr:colOff>
      <xdr:row>41</xdr:row>
      <xdr:rowOff>5187</xdr:rowOff>
    </xdr:from>
    <xdr:to>
      <xdr:col>13</xdr:col>
      <xdr:colOff>749548</xdr:colOff>
      <xdr:row>54</xdr:row>
      <xdr:rowOff>113012</xdr:rowOff>
    </xdr:to>
    <xdr:graphicFrame macro="">
      <xdr:nvGraphicFramePr>
        <xdr:cNvPr id="34" name="Gráfico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14</xdr:col>
      <xdr:colOff>306327</xdr:colOff>
      <xdr:row>41</xdr:row>
      <xdr:rowOff>11572</xdr:rowOff>
    </xdr:from>
    <xdr:to>
      <xdr:col>19</xdr:col>
      <xdr:colOff>71587</xdr:colOff>
      <xdr:row>54</xdr:row>
      <xdr:rowOff>119397</xdr:rowOff>
    </xdr:to>
    <xdr:graphicFrame macro="">
      <xdr:nvGraphicFramePr>
        <xdr:cNvPr id="35" name="Gráfico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9</xdr:col>
      <xdr:colOff>532980</xdr:colOff>
      <xdr:row>55</xdr:row>
      <xdr:rowOff>99892</xdr:rowOff>
    </xdr:from>
    <xdr:to>
      <xdr:col>13</xdr:col>
      <xdr:colOff>755934</xdr:colOff>
      <xdr:row>69</xdr:row>
      <xdr:rowOff>22164</xdr:rowOff>
    </xdr:to>
    <xdr:graphicFrame macro="">
      <xdr:nvGraphicFramePr>
        <xdr:cNvPr id="36" name="Gráfico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14</xdr:col>
      <xdr:colOff>310716</xdr:colOff>
      <xdr:row>55</xdr:row>
      <xdr:rowOff>86590</xdr:rowOff>
    </xdr:from>
    <xdr:to>
      <xdr:col>19</xdr:col>
      <xdr:colOff>80393</xdr:colOff>
      <xdr:row>69</xdr:row>
      <xdr:rowOff>8862</xdr:rowOff>
    </xdr:to>
    <xdr:graphicFrame macro="">
      <xdr:nvGraphicFramePr>
        <xdr:cNvPr id="37" name="Gráfico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210293</xdr:colOff>
      <xdr:row>0</xdr:row>
      <xdr:rowOff>123701</xdr:rowOff>
    </xdr:from>
    <xdr:to>
      <xdr:col>2</xdr:col>
      <xdr:colOff>604900</xdr:colOff>
      <xdr:row>2</xdr:row>
      <xdr:rowOff>115606</xdr:rowOff>
    </xdr:to>
    <xdr:sp macro="" textlink="">
      <xdr:nvSpPr>
        <xdr:cNvPr id="29" name="CuadroTexto 28">
          <a:hlinkClick xmlns:r="http://schemas.openxmlformats.org/officeDocument/2006/relationships" r:id="rId27"/>
        </xdr:cNvPr>
        <xdr:cNvSpPr txBox="1"/>
      </xdr:nvSpPr>
      <xdr:spPr>
        <a:xfrm>
          <a:off x="210293" y="123701"/>
          <a:ext cx="1619250" cy="363009"/>
        </a:xfrm>
        <a:prstGeom prst="roundRect">
          <a:avLst/>
        </a:prstGeom>
        <a:ln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s-EC" sz="1400">
              <a:latin typeface="Bernard MT Condensed" panose="02050806060905020404" pitchFamily="18" charset="0"/>
            </a:rPr>
            <a:t>Volver</a:t>
          </a:r>
          <a:r>
            <a:rPr lang="es-EC" sz="1400" baseline="0">
              <a:latin typeface="Bernard MT Condensed" panose="02050806060905020404" pitchFamily="18" charset="0"/>
            </a:rPr>
            <a:t> a contenido</a:t>
          </a:r>
        </a:p>
        <a:p>
          <a:endParaRPr lang="es-EC" sz="1400">
            <a:latin typeface="Bernard MT Condensed" panose="02050806060905020404" pitchFamily="18" charset="0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212065</xdr:colOff>
      <xdr:row>0</xdr:row>
      <xdr:rowOff>115559</xdr:rowOff>
    </xdr:from>
    <xdr:to>
      <xdr:col>6</xdr:col>
      <xdr:colOff>26957</xdr:colOff>
      <xdr:row>12</xdr:row>
      <xdr:rowOff>17972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140178</xdr:colOff>
      <xdr:row>14</xdr:row>
      <xdr:rowOff>151501</xdr:rowOff>
    </xdr:from>
    <xdr:to>
      <xdr:col>6</xdr:col>
      <xdr:colOff>300126</xdr:colOff>
      <xdr:row>29</xdr:row>
      <xdr:rowOff>64159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1482665</xdr:colOff>
      <xdr:row>14</xdr:row>
      <xdr:rowOff>20020</xdr:rowOff>
    </xdr:from>
    <xdr:to>
      <xdr:col>1</xdr:col>
      <xdr:colOff>997429</xdr:colOff>
      <xdr:row>15</xdr:row>
      <xdr:rowOff>183372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2665" y="2661860"/>
          <a:ext cx="2381250" cy="352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1878678</xdr:colOff>
      <xdr:row>3</xdr:row>
      <xdr:rowOff>107831</xdr:rowOff>
    </xdr:from>
    <xdr:to>
      <xdr:col>1</xdr:col>
      <xdr:colOff>143774</xdr:colOff>
      <xdr:row>5</xdr:row>
      <xdr:rowOff>72955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8678" y="673939"/>
          <a:ext cx="1131582" cy="342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215660</xdr:colOff>
      <xdr:row>0</xdr:row>
      <xdr:rowOff>143774</xdr:rowOff>
    </xdr:from>
    <xdr:to>
      <xdr:col>0</xdr:col>
      <xdr:colOff>1834910</xdr:colOff>
      <xdr:row>2</xdr:row>
      <xdr:rowOff>129377</xdr:rowOff>
    </xdr:to>
    <xdr:sp macro="" textlink="">
      <xdr:nvSpPr>
        <xdr:cNvPr id="6" name="CuadroTexto 5">
          <a:hlinkClick xmlns:r="http://schemas.openxmlformats.org/officeDocument/2006/relationships" r:id="rId5"/>
        </xdr:cNvPr>
        <xdr:cNvSpPr txBox="1"/>
      </xdr:nvSpPr>
      <xdr:spPr>
        <a:xfrm>
          <a:off x="215660" y="143774"/>
          <a:ext cx="1619250" cy="363009"/>
        </a:xfrm>
        <a:prstGeom prst="roundRect">
          <a:avLst/>
        </a:prstGeom>
        <a:ln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s-EC" sz="1400">
              <a:latin typeface="Bernard MT Condensed" panose="02050806060905020404" pitchFamily="18" charset="0"/>
            </a:rPr>
            <a:t>Volver</a:t>
          </a:r>
          <a:r>
            <a:rPr lang="es-EC" sz="1400" baseline="0">
              <a:latin typeface="Bernard MT Condensed" panose="02050806060905020404" pitchFamily="18" charset="0"/>
            </a:rPr>
            <a:t> a contenido</a:t>
          </a:r>
        </a:p>
        <a:p>
          <a:endParaRPr lang="es-EC" sz="1400">
            <a:latin typeface="Bernard MT Condensed" panose="02050806060905020404" pitchFamily="18" charset="0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1524000</xdr:colOff>
      <xdr:row>0</xdr:row>
      <xdr:rowOff>161925</xdr:rowOff>
    </xdr:from>
    <xdr:to>
      <xdr:col>2</xdr:col>
      <xdr:colOff>742950</xdr:colOff>
      <xdr:row>2</xdr:row>
      <xdr:rowOff>142875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161925"/>
          <a:ext cx="198120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1247775</xdr:colOff>
      <xdr:row>20</xdr:row>
      <xdr:rowOff>76200</xdr:rowOff>
    </xdr:from>
    <xdr:to>
      <xdr:col>2</xdr:col>
      <xdr:colOff>466725</xdr:colOff>
      <xdr:row>22</xdr:row>
      <xdr:rowOff>76200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3581400"/>
          <a:ext cx="19812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255774</xdr:colOff>
      <xdr:row>2</xdr:row>
      <xdr:rowOff>80042</xdr:rowOff>
    </xdr:from>
    <xdr:to>
      <xdr:col>13</xdr:col>
      <xdr:colOff>237915</xdr:colOff>
      <xdr:row>18</xdr:row>
      <xdr:rowOff>138780</xdr:rowOff>
    </xdr:to>
    <xdr:graphicFrame macro="">
      <xdr:nvGraphicFramePr>
        <xdr:cNvPr id="14" name="Gráfico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276532</xdr:colOff>
      <xdr:row>23</xdr:row>
      <xdr:rowOff>185650</xdr:rowOff>
    </xdr:from>
    <xdr:to>
      <xdr:col>13</xdr:col>
      <xdr:colOff>263918</xdr:colOff>
      <xdr:row>40</xdr:row>
      <xdr:rowOff>55035</xdr:rowOff>
    </xdr:to>
    <xdr:graphicFrame macro="">
      <xdr:nvGraphicFramePr>
        <xdr:cNvPr id="16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34637</xdr:colOff>
      <xdr:row>0</xdr:row>
      <xdr:rowOff>51955</xdr:rowOff>
    </xdr:from>
    <xdr:to>
      <xdr:col>1</xdr:col>
      <xdr:colOff>1255569</xdr:colOff>
      <xdr:row>2</xdr:row>
      <xdr:rowOff>120555</xdr:rowOff>
    </xdr:to>
    <xdr:sp macro="" textlink="">
      <xdr:nvSpPr>
        <xdr:cNvPr id="6" name="CuadroTexto 5">
          <a:hlinkClick xmlns:r="http://schemas.openxmlformats.org/officeDocument/2006/relationships" r:id="rId4"/>
        </xdr:cNvPr>
        <xdr:cNvSpPr txBox="1"/>
      </xdr:nvSpPr>
      <xdr:spPr>
        <a:xfrm>
          <a:off x="34637" y="51955"/>
          <a:ext cx="1619250" cy="363009"/>
        </a:xfrm>
        <a:prstGeom prst="roundRect">
          <a:avLst/>
        </a:prstGeom>
        <a:ln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s-EC" sz="1400">
              <a:latin typeface="Bernard MT Condensed" panose="02050806060905020404" pitchFamily="18" charset="0"/>
            </a:rPr>
            <a:t>Volver</a:t>
          </a:r>
          <a:r>
            <a:rPr lang="es-EC" sz="1400" baseline="0">
              <a:latin typeface="Bernard MT Condensed" panose="02050806060905020404" pitchFamily="18" charset="0"/>
            </a:rPr>
            <a:t> a contenido</a:t>
          </a:r>
        </a:p>
        <a:p>
          <a:endParaRPr lang="es-EC" sz="1400">
            <a:latin typeface="Bernard MT Condensed" panose="020508060609050204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306916</xdr:colOff>
      <xdr:row>0</xdr:row>
      <xdr:rowOff>127000</xdr:rowOff>
    </xdr:from>
    <xdr:to>
      <xdr:col>1</xdr:col>
      <xdr:colOff>1164166</xdr:colOff>
      <xdr:row>1</xdr:row>
      <xdr:rowOff>328084</xdr:rowOff>
    </xdr:to>
    <xdr:sp macro="" textlink="">
      <xdr:nvSpPr>
        <xdr:cNvPr id="2" name="CuadroTexto 1">
          <a:hlinkClick xmlns:r="http://schemas.openxmlformats.org/officeDocument/2006/relationships" r:id="rId1"/>
        </xdr:cNvPr>
        <xdr:cNvSpPr txBox="1"/>
      </xdr:nvSpPr>
      <xdr:spPr>
        <a:xfrm>
          <a:off x="306916" y="127000"/>
          <a:ext cx="1619250" cy="359834"/>
        </a:xfrm>
        <a:prstGeom prst="roundRect">
          <a:avLst/>
        </a:prstGeom>
        <a:ln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s-EC" sz="1400">
              <a:latin typeface="Bernard MT Condensed" panose="02050806060905020404" pitchFamily="18" charset="0"/>
            </a:rPr>
            <a:t>Volver</a:t>
          </a:r>
          <a:r>
            <a:rPr lang="es-EC" sz="1400" baseline="0">
              <a:latin typeface="Bernard MT Condensed" panose="02050806060905020404" pitchFamily="18" charset="0"/>
            </a:rPr>
            <a:t> a contenido</a:t>
          </a:r>
        </a:p>
        <a:p>
          <a:endParaRPr lang="es-EC" sz="1400">
            <a:latin typeface="Bernard MT Condensed" panose="020508060609050204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80596</xdr:colOff>
      <xdr:row>0</xdr:row>
      <xdr:rowOff>21981</xdr:rowOff>
    </xdr:from>
    <xdr:to>
      <xdr:col>10</xdr:col>
      <xdr:colOff>410308</xdr:colOff>
      <xdr:row>1</xdr:row>
      <xdr:rowOff>11317</xdr:rowOff>
    </xdr:to>
    <xdr:sp macro="" textlink="">
      <xdr:nvSpPr>
        <xdr:cNvPr id="2" name="CuadroTexto 1">
          <a:hlinkClick xmlns:r="http://schemas.openxmlformats.org/officeDocument/2006/relationships" r:id="rId1"/>
        </xdr:cNvPr>
        <xdr:cNvSpPr txBox="1"/>
      </xdr:nvSpPr>
      <xdr:spPr>
        <a:xfrm>
          <a:off x="8587154" y="21981"/>
          <a:ext cx="1619250" cy="363009"/>
        </a:xfrm>
        <a:prstGeom prst="roundRect">
          <a:avLst/>
        </a:prstGeom>
        <a:ln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s-EC" sz="1400">
              <a:latin typeface="Bernard MT Condensed" panose="02050806060905020404" pitchFamily="18" charset="0"/>
            </a:rPr>
            <a:t>Volver</a:t>
          </a:r>
          <a:r>
            <a:rPr lang="es-EC" sz="1400" baseline="0">
              <a:latin typeface="Bernard MT Condensed" panose="02050806060905020404" pitchFamily="18" charset="0"/>
            </a:rPr>
            <a:t> a contenido</a:t>
          </a:r>
        </a:p>
        <a:p>
          <a:endParaRPr lang="es-EC" sz="1400">
            <a:latin typeface="Bernard MT Condensed" panose="02050806060905020404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</xdr:row>
      <xdr:rowOff>0</xdr:rowOff>
    </xdr:from>
    <xdr:to>
      <xdr:col>12</xdr:col>
      <xdr:colOff>34637</xdr:colOff>
      <xdr:row>2</xdr:row>
      <xdr:rowOff>68600</xdr:rowOff>
    </xdr:to>
    <xdr:sp macro="" textlink="">
      <xdr:nvSpPr>
        <xdr:cNvPr id="2" name="CuadroTexto 1">
          <a:hlinkClick xmlns:r="http://schemas.openxmlformats.org/officeDocument/2006/relationships" r:id="rId1"/>
        </xdr:cNvPr>
        <xdr:cNvSpPr txBox="1"/>
      </xdr:nvSpPr>
      <xdr:spPr>
        <a:xfrm>
          <a:off x="10815205" y="17318"/>
          <a:ext cx="1619250" cy="363009"/>
        </a:xfrm>
        <a:prstGeom prst="roundRect">
          <a:avLst/>
        </a:prstGeom>
        <a:ln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s-EC" sz="1400">
              <a:latin typeface="Bernard MT Condensed" panose="02050806060905020404" pitchFamily="18" charset="0"/>
            </a:rPr>
            <a:t>Volver</a:t>
          </a:r>
          <a:r>
            <a:rPr lang="es-EC" sz="1400" baseline="0">
              <a:latin typeface="Bernard MT Condensed" panose="02050806060905020404" pitchFamily="18" charset="0"/>
            </a:rPr>
            <a:t> a contenido</a:t>
          </a:r>
        </a:p>
        <a:p>
          <a:endParaRPr lang="es-EC" sz="1400">
            <a:latin typeface="Bernard MT Condensed" panose="02050806060905020404" pitchFamily="18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442912</xdr:colOff>
      <xdr:row>3</xdr:row>
      <xdr:rowOff>138112</xdr:rowOff>
    </xdr:from>
    <xdr:to>
      <xdr:col>9</xdr:col>
      <xdr:colOff>338137</xdr:colOff>
      <xdr:row>18</xdr:row>
      <xdr:rowOff>147637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490538</xdr:colOff>
      <xdr:row>20</xdr:row>
      <xdr:rowOff>57150</xdr:rowOff>
    </xdr:from>
    <xdr:to>
      <xdr:col>9</xdr:col>
      <xdr:colOff>385763</xdr:colOff>
      <xdr:row>35</xdr:row>
      <xdr:rowOff>66675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66675</xdr:colOff>
      <xdr:row>0</xdr:row>
      <xdr:rowOff>123825</xdr:rowOff>
    </xdr:from>
    <xdr:to>
      <xdr:col>2</xdr:col>
      <xdr:colOff>161925</xdr:colOff>
      <xdr:row>2</xdr:row>
      <xdr:rowOff>124884</xdr:rowOff>
    </xdr:to>
    <xdr:sp macro="" textlink="">
      <xdr:nvSpPr>
        <xdr:cNvPr id="5" name="CuadroTexto 4">
          <a:hlinkClick xmlns:r="http://schemas.openxmlformats.org/officeDocument/2006/relationships" r:id="rId3"/>
        </xdr:cNvPr>
        <xdr:cNvSpPr txBox="1"/>
      </xdr:nvSpPr>
      <xdr:spPr>
        <a:xfrm>
          <a:off x="66675" y="123825"/>
          <a:ext cx="1619250" cy="363009"/>
        </a:xfrm>
        <a:prstGeom prst="roundRect">
          <a:avLst/>
        </a:prstGeom>
        <a:ln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s-EC" sz="1400">
              <a:latin typeface="Bernard MT Condensed" panose="02050806060905020404" pitchFamily="18" charset="0"/>
            </a:rPr>
            <a:t>Volver</a:t>
          </a:r>
          <a:r>
            <a:rPr lang="es-EC" sz="1400" baseline="0">
              <a:latin typeface="Bernard MT Condensed" panose="02050806060905020404" pitchFamily="18" charset="0"/>
            </a:rPr>
            <a:t> a contenido</a:t>
          </a:r>
        </a:p>
        <a:p>
          <a:endParaRPr lang="es-EC" sz="1400">
            <a:latin typeface="Bernard MT Condensed" panose="02050806060905020404" pitchFamily="18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390524</xdr:colOff>
      <xdr:row>3</xdr:row>
      <xdr:rowOff>47625</xdr:rowOff>
    </xdr:from>
    <xdr:to>
      <xdr:col>10</xdr:col>
      <xdr:colOff>276224</xdr:colOff>
      <xdr:row>15</xdr:row>
      <xdr:rowOff>16875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350044</xdr:colOff>
      <xdr:row>19</xdr:row>
      <xdr:rowOff>126206</xdr:rowOff>
    </xdr:from>
    <xdr:to>
      <xdr:col>10</xdr:col>
      <xdr:colOff>235744</xdr:colOff>
      <xdr:row>31</xdr:row>
      <xdr:rowOff>119268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360233</xdr:colOff>
      <xdr:row>35</xdr:row>
      <xdr:rowOff>59365</xdr:rowOff>
    </xdr:from>
    <xdr:to>
      <xdr:col>10</xdr:col>
      <xdr:colOff>236187</xdr:colOff>
      <xdr:row>47</xdr:row>
      <xdr:rowOff>52428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366324</xdr:colOff>
      <xdr:row>49</xdr:row>
      <xdr:rowOff>141046</xdr:rowOff>
    </xdr:from>
    <xdr:to>
      <xdr:col>10</xdr:col>
      <xdr:colOff>242278</xdr:colOff>
      <xdr:row>61</xdr:row>
      <xdr:rowOff>134109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130969</xdr:colOff>
      <xdr:row>0</xdr:row>
      <xdr:rowOff>107157</xdr:rowOff>
    </xdr:from>
    <xdr:to>
      <xdr:col>1</xdr:col>
      <xdr:colOff>988219</xdr:colOff>
      <xdr:row>2</xdr:row>
      <xdr:rowOff>112978</xdr:rowOff>
    </xdr:to>
    <xdr:sp macro="" textlink="">
      <xdr:nvSpPr>
        <xdr:cNvPr id="6" name="CuadroTexto 5">
          <a:hlinkClick xmlns:r="http://schemas.openxmlformats.org/officeDocument/2006/relationships" r:id="rId5"/>
        </xdr:cNvPr>
        <xdr:cNvSpPr txBox="1"/>
      </xdr:nvSpPr>
      <xdr:spPr>
        <a:xfrm>
          <a:off x="130969" y="107157"/>
          <a:ext cx="1619250" cy="363009"/>
        </a:xfrm>
        <a:prstGeom prst="roundRect">
          <a:avLst/>
        </a:prstGeom>
        <a:ln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s-EC" sz="1400">
              <a:latin typeface="Bernard MT Condensed" panose="02050806060905020404" pitchFamily="18" charset="0"/>
            </a:rPr>
            <a:t>Volver</a:t>
          </a:r>
          <a:r>
            <a:rPr lang="es-EC" sz="1400" baseline="0">
              <a:latin typeface="Bernard MT Condensed" panose="02050806060905020404" pitchFamily="18" charset="0"/>
            </a:rPr>
            <a:t> a contenido</a:t>
          </a:r>
        </a:p>
        <a:p>
          <a:endParaRPr lang="es-EC" sz="1400">
            <a:latin typeface="Bernard MT Condensed" panose="02050806060905020404" pitchFamily="18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1493406</xdr:colOff>
      <xdr:row>0</xdr:row>
      <xdr:rowOff>129598</xdr:rowOff>
    </xdr:from>
    <xdr:to>
      <xdr:col>4</xdr:col>
      <xdr:colOff>744682</xdr:colOff>
      <xdr:row>2</xdr:row>
      <xdr:rowOff>120073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4792" y="129598"/>
          <a:ext cx="2585026" cy="3022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398317</xdr:colOff>
      <xdr:row>7</xdr:row>
      <xdr:rowOff>43295</xdr:rowOff>
    </xdr:from>
    <xdr:to>
      <xdr:col>14</xdr:col>
      <xdr:colOff>8660</xdr:colOff>
      <xdr:row>22</xdr:row>
      <xdr:rowOff>94384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43296</xdr:colOff>
      <xdr:row>0</xdr:row>
      <xdr:rowOff>34636</xdr:rowOff>
    </xdr:from>
    <xdr:to>
      <xdr:col>1</xdr:col>
      <xdr:colOff>961160</xdr:colOff>
      <xdr:row>2</xdr:row>
      <xdr:rowOff>85918</xdr:rowOff>
    </xdr:to>
    <xdr:sp macro="" textlink="">
      <xdr:nvSpPr>
        <xdr:cNvPr id="4" name="CuadroTexto 3">
          <a:hlinkClick xmlns:r="http://schemas.openxmlformats.org/officeDocument/2006/relationships" r:id="rId3"/>
        </xdr:cNvPr>
        <xdr:cNvSpPr txBox="1"/>
      </xdr:nvSpPr>
      <xdr:spPr>
        <a:xfrm>
          <a:off x="43296" y="34636"/>
          <a:ext cx="1619250" cy="363009"/>
        </a:xfrm>
        <a:prstGeom prst="roundRect">
          <a:avLst/>
        </a:prstGeom>
        <a:ln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s-EC" sz="1400">
              <a:latin typeface="Bernard MT Condensed" panose="02050806060905020404" pitchFamily="18" charset="0"/>
            </a:rPr>
            <a:t>Volver</a:t>
          </a:r>
          <a:r>
            <a:rPr lang="es-EC" sz="1400" baseline="0">
              <a:latin typeface="Bernard MT Condensed" panose="02050806060905020404" pitchFamily="18" charset="0"/>
            </a:rPr>
            <a:t> a contenido</a:t>
          </a:r>
        </a:p>
        <a:p>
          <a:endParaRPr lang="es-EC" sz="1400">
            <a:latin typeface="Bernard MT Condensed" panose="02050806060905020404" pitchFamily="18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1447801</xdr:colOff>
      <xdr:row>0</xdr:row>
      <xdr:rowOff>97847</xdr:rowOff>
    </xdr:from>
    <xdr:to>
      <xdr:col>3</xdr:col>
      <xdr:colOff>562842</xdr:colOff>
      <xdr:row>2</xdr:row>
      <xdr:rowOff>114581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3324" y="97847"/>
          <a:ext cx="2007177" cy="328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251114</xdr:colOff>
      <xdr:row>8</xdr:row>
      <xdr:rowOff>95250</xdr:rowOff>
    </xdr:from>
    <xdr:to>
      <xdr:col>14</xdr:col>
      <xdr:colOff>372341</xdr:colOff>
      <xdr:row>25</xdr:row>
      <xdr:rowOff>41564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25977</xdr:colOff>
      <xdr:row>0</xdr:row>
      <xdr:rowOff>34636</xdr:rowOff>
    </xdr:from>
    <xdr:to>
      <xdr:col>1</xdr:col>
      <xdr:colOff>1099704</xdr:colOff>
      <xdr:row>2</xdr:row>
      <xdr:rowOff>85918</xdr:rowOff>
    </xdr:to>
    <xdr:sp macro="" textlink="">
      <xdr:nvSpPr>
        <xdr:cNvPr id="4" name="CuadroTexto 3">
          <a:hlinkClick xmlns:r="http://schemas.openxmlformats.org/officeDocument/2006/relationships" r:id="rId3"/>
        </xdr:cNvPr>
        <xdr:cNvSpPr txBox="1"/>
      </xdr:nvSpPr>
      <xdr:spPr>
        <a:xfrm>
          <a:off x="25977" y="34636"/>
          <a:ext cx="1619250" cy="363009"/>
        </a:xfrm>
        <a:prstGeom prst="roundRect">
          <a:avLst/>
        </a:prstGeom>
        <a:ln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s-EC" sz="1400">
              <a:latin typeface="Bernard MT Condensed" panose="02050806060905020404" pitchFamily="18" charset="0"/>
            </a:rPr>
            <a:t>Volver</a:t>
          </a:r>
          <a:r>
            <a:rPr lang="es-EC" sz="1400" baseline="0">
              <a:latin typeface="Bernard MT Condensed" panose="02050806060905020404" pitchFamily="18" charset="0"/>
            </a:rPr>
            <a:t> a contenido</a:t>
          </a:r>
        </a:p>
        <a:p>
          <a:endParaRPr lang="es-EC" sz="1400">
            <a:latin typeface="Bernard MT Condensed" panose="02050806060905020404" pitchFamily="18" charset="0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1638301</xdr:colOff>
      <xdr:row>1</xdr:row>
      <xdr:rowOff>66675</xdr:rowOff>
    </xdr:from>
    <xdr:to>
      <xdr:col>2</xdr:col>
      <xdr:colOff>57150</xdr:colOff>
      <xdr:row>3</xdr:row>
      <xdr:rowOff>76200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1" y="219075"/>
          <a:ext cx="876299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266700</xdr:colOff>
      <xdr:row>8</xdr:row>
      <xdr:rowOff>142875</xdr:rowOff>
    </xdr:from>
    <xdr:to>
      <xdr:col>13</xdr:col>
      <xdr:colOff>133350</xdr:colOff>
      <xdr:row>30</xdr:row>
      <xdr:rowOff>66674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</xdr:colOff>
      <xdr:row>1</xdr:row>
      <xdr:rowOff>9525</xdr:rowOff>
    </xdr:from>
    <xdr:to>
      <xdr:col>1</xdr:col>
      <xdr:colOff>1219200</xdr:colOff>
      <xdr:row>3</xdr:row>
      <xdr:rowOff>67734</xdr:rowOff>
    </xdr:to>
    <xdr:sp macro="" textlink="">
      <xdr:nvSpPr>
        <xdr:cNvPr id="4" name="CuadroTexto 3">
          <a:hlinkClick xmlns:r="http://schemas.openxmlformats.org/officeDocument/2006/relationships" r:id="rId3"/>
        </xdr:cNvPr>
        <xdr:cNvSpPr txBox="1"/>
      </xdr:nvSpPr>
      <xdr:spPr>
        <a:xfrm>
          <a:off x="57150" y="161925"/>
          <a:ext cx="1619250" cy="363009"/>
        </a:xfrm>
        <a:prstGeom prst="roundRect">
          <a:avLst/>
        </a:prstGeom>
        <a:ln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s-EC" sz="1400">
              <a:latin typeface="Bernard MT Condensed" panose="02050806060905020404" pitchFamily="18" charset="0"/>
            </a:rPr>
            <a:t>Volver</a:t>
          </a:r>
          <a:r>
            <a:rPr lang="es-EC" sz="1400" baseline="0">
              <a:latin typeface="Bernard MT Condensed" panose="02050806060905020404" pitchFamily="18" charset="0"/>
            </a:rPr>
            <a:t> a contenido</a:t>
          </a:r>
        </a:p>
        <a:p>
          <a:endParaRPr lang="es-EC" sz="1400">
            <a:latin typeface="Bernard MT Condensed" panose="020508060609050204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B1:N37"/>
  <sheetViews>
    <sheetView tabSelected="1" workbookViewId="0"/>
  </sheetViews>
  <sheetFormatPr baseColWidth="10" defaultRowHeight="15" x14ac:dyDescent="0.25"/>
  <cols>
    <col min="1" max="4" width="11.42578125" style="196"/>
    <col min="5" max="5" width="14.7109375" style="331" customWidth="1"/>
    <col min="6" max="6" width="8" style="196" customWidth="1"/>
    <col min="7" max="7" width="8.85546875" style="196" customWidth="1"/>
    <col min="8" max="13" width="11.42578125" style="196"/>
    <col min="14" max="14" width="9.28515625" style="196" customWidth="1"/>
    <col min="15" max="16384" width="11.42578125" style="196"/>
  </cols>
  <sheetData>
    <row r="1" spans="2:14" ht="24.75" x14ac:dyDescent="0.25">
      <c r="E1" s="332" t="s">
        <v>386</v>
      </c>
    </row>
    <row r="2" spans="2:14" ht="18" x14ac:dyDescent="0.25">
      <c r="E2" s="333"/>
    </row>
    <row r="3" spans="2:14" ht="16.5" x14ac:dyDescent="0.25">
      <c r="E3" s="334" t="s">
        <v>387</v>
      </c>
    </row>
    <row r="4" spans="2:14" ht="9.75" customHeight="1" x14ac:dyDescent="0.25">
      <c r="E4" s="334"/>
      <c r="F4" s="329"/>
      <c r="G4" s="329"/>
      <c r="H4" s="329"/>
      <c r="I4" s="329"/>
      <c r="J4" s="329"/>
      <c r="K4" s="329"/>
      <c r="L4" s="329"/>
      <c r="M4" s="329"/>
      <c r="N4" s="329"/>
    </row>
    <row r="5" spans="2:14" ht="18.75" customHeight="1" x14ac:dyDescent="0.25">
      <c r="E5" s="334" t="s">
        <v>388</v>
      </c>
      <c r="F5" s="329"/>
      <c r="G5" s="329"/>
      <c r="H5" s="329"/>
      <c r="I5" s="329"/>
      <c r="J5" s="329"/>
      <c r="K5" s="329"/>
      <c r="L5" s="329"/>
      <c r="M5" s="329"/>
      <c r="N5" s="329"/>
    </row>
    <row r="6" spans="2:14" ht="18.75" customHeight="1" x14ac:dyDescent="0.25">
      <c r="E6" s="333"/>
      <c r="F6" s="329"/>
      <c r="G6" s="329"/>
      <c r="H6" s="329"/>
      <c r="I6" s="329"/>
      <c r="J6" s="329"/>
      <c r="K6" s="329"/>
      <c r="L6" s="329"/>
      <c r="M6" s="329"/>
      <c r="N6" s="329"/>
    </row>
    <row r="7" spans="2:14" ht="18.75" customHeight="1" x14ac:dyDescent="0.25">
      <c r="E7" s="333"/>
      <c r="F7" s="329"/>
      <c r="G7" s="329"/>
      <c r="H7" s="329"/>
      <c r="I7" s="329"/>
      <c r="J7" s="329"/>
      <c r="K7" s="329"/>
      <c r="L7" s="329"/>
      <c r="M7" s="329"/>
      <c r="N7" s="329"/>
    </row>
    <row r="8" spans="2:14" ht="18.75" customHeight="1" x14ac:dyDescent="0.25">
      <c r="E8" s="333"/>
      <c r="F8" s="329"/>
      <c r="G8" s="329"/>
      <c r="H8" s="329"/>
      <c r="I8" s="329"/>
      <c r="J8" s="329"/>
      <c r="K8" s="329"/>
      <c r="L8" s="329"/>
      <c r="M8" s="329"/>
      <c r="N8" s="329"/>
    </row>
    <row r="9" spans="2:14" ht="18.75" customHeight="1" x14ac:dyDescent="0.25">
      <c r="E9" s="333"/>
      <c r="F9" s="329"/>
      <c r="G9" s="330"/>
      <c r="H9" s="329"/>
      <c r="I9" s="329"/>
      <c r="J9" s="329"/>
      <c r="K9" s="329"/>
      <c r="L9" s="329"/>
      <c r="M9" s="329"/>
      <c r="N9" s="329"/>
    </row>
    <row r="10" spans="2:14" ht="18.75" customHeight="1" x14ac:dyDescent="0.25">
      <c r="E10" s="333"/>
      <c r="F10" s="329"/>
      <c r="G10" s="330"/>
      <c r="H10" s="329"/>
      <c r="I10" s="329"/>
      <c r="J10" s="329"/>
      <c r="K10" s="329"/>
      <c r="L10" s="329"/>
      <c r="M10" s="329"/>
      <c r="N10" s="329"/>
    </row>
    <row r="11" spans="2:14" ht="7.5" customHeight="1" x14ac:dyDescent="0.25">
      <c r="E11" s="333"/>
      <c r="F11" s="329"/>
      <c r="G11" s="329"/>
      <c r="H11" s="329"/>
      <c r="I11" s="329"/>
      <c r="J11" s="329"/>
      <c r="K11" s="329"/>
      <c r="L11" s="329"/>
      <c r="M11" s="329"/>
      <c r="N11" s="329"/>
    </row>
    <row r="12" spans="2:14" ht="8.25" customHeight="1" x14ac:dyDescent="0.25">
      <c r="E12" s="333"/>
      <c r="F12" s="329"/>
      <c r="G12" s="361"/>
      <c r="H12" s="361"/>
      <c r="I12" s="361"/>
      <c r="J12" s="361"/>
      <c r="K12" s="361"/>
      <c r="L12" s="361"/>
      <c r="M12" s="361"/>
      <c r="N12" s="329"/>
    </row>
    <row r="13" spans="2:14" ht="18" hidden="1" x14ac:dyDescent="0.25">
      <c r="E13" s="333"/>
      <c r="F13" s="329"/>
      <c r="G13" s="361"/>
      <c r="H13" s="361"/>
      <c r="I13" s="361"/>
      <c r="J13" s="361"/>
      <c r="K13" s="361"/>
      <c r="L13" s="361"/>
      <c r="M13" s="361"/>
      <c r="N13" s="329"/>
    </row>
    <row r="14" spans="2:14" ht="15.75" hidden="1" x14ac:dyDescent="0.25">
      <c r="E14" s="335"/>
      <c r="F14" s="329"/>
      <c r="G14" s="361"/>
      <c r="H14" s="361"/>
      <c r="I14" s="361"/>
      <c r="J14" s="361"/>
      <c r="K14" s="361"/>
      <c r="L14" s="361"/>
      <c r="M14" s="361"/>
      <c r="N14" s="329"/>
    </row>
    <row r="15" spans="2:14" ht="55.5" customHeight="1" x14ac:dyDescent="0.25">
      <c r="B15" s="362" t="s">
        <v>428</v>
      </c>
      <c r="C15" s="362"/>
      <c r="D15" s="362"/>
      <c r="E15" s="362"/>
      <c r="F15" s="362"/>
      <c r="G15" s="362"/>
      <c r="H15" s="362"/>
      <c r="I15" s="362"/>
      <c r="J15" s="329"/>
      <c r="K15" s="329"/>
      <c r="L15" s="329"/>
      <c r="M15" s="329"/>
      <c r="N15" s="329"/>
    </row>
    <row r="16" spans="2:14" ht="18" x14ac:dyDescent="0.25">
      <c r="E16" s="333"/>
      <c r="F16" s="329"/>
      <c r="G16" s="329"/>
      <c r="H16" s="329"/>
      <c r="I16" s="329"/>
      <c r="J16" s="329"/>
      <c r="K16" s="329"/>
      <c r="L16" s="329"/>
      <c r="M16" s="329"/>
      <c r="N16" s="329"/>
    </row>
    <row r="17" spans="3:14" ht="16.5" x14ac:dyDescent="0.25">
      <c r="C17" s="331"/>
      <c r="D17" s="331"/>
      <c r="E17" s="334" t="s">
        <v>389</v>
      </c>
      <c r="F17" s="340"/>
      <c r="G17" s="340"/>
      <c r="H17" s="340"/>
      <c r="I17" s="329"/>
      <c r="J17" s="329"/>
      <c r="K17" s="329"/>
      <c r="L17" s="329"/>
      <c r="M17" s="329"/>
      <c r="N17" s="329"/>
    </row>
    <row r="18" spans="3:14" ht="16.5" x14ac:dyDescent="0.25">
      <c r="C18" s="331"/>
      <c r="D18" s="331"/>
      <c r="E18" s="334" t="s">
        <v>390</v>
      </c>
      <c r="F18" s="340"/>
      <c r="G18" s="340"/>
      <c r="H18" s="340"/>
      <c r="I18" s="329"/>
      <c r="J18" s="329"/>
      <c r="K18" s="329"/>
      <c r="L18" s="329"/>
      <c r="M18" s="329"/>
      <c r="N18" s="329"/>
    </row>
    <row r="19" spans="3:14" x14ac:dyDescent="0.25">
      <c r="C19" s="331"/>
      <c r="D19" s="331"/>
      <c r="E19" s="336"/>
      <c r="F19" s="331"/>
      <c r="G19" s="331"/>
      <c r="H19" s="331"/>
    </row>
    <row r="20" spans="3:14" x14ac:dyDescent="0.25">
      <c r="C20" s="331"/>
      <c r="D20" s="331"/>
      <c r="E20" s="337" t="s">
        <v>391</v>
      </c>
      <c r="F20" s="331"/>
      <c r="G20" s="331"/>
      <c r="H20" s="331"/>
    </row>
    <row r="21" spans="3:14" ht="16.5" x14ac:dyDescent="0.25">
      <c r="E21" s="338"/>
    </row>
    <row r="22" spans="3:14" ht="18" x14ac:dyDescent="0.25">
      <c r="E22" s="333" t="s">
        <v>392</v>
      </c>
    </row>
    <row r="23" spans="3:14" ht="8.25" customHeight="1" x14ac:dyDescent="0.25">
      <c r="E23" s="334"/>
    </row>
    <row r="24" spans="3:14" ht="16.5" x14ac:dyDescent="0.25">
      <c r="E24" s="338" t="s">
        <v>393</v>
      </c>
    </row>
    <row r="25" spans="3:14" ht="16.5" x14ac:dyDescent="0.25">
      <c r="E25" s="338" t="s">
        <v>394</v>
      </c>
    </row>
    <row r="26" spans="3:14" ht="16.5" x14ac:dyDescent="0.25">
      <c r="E26" s="338"/>
    </row>
    <row r="27" spans="3:14" ht="16.5" x14ac:dyDescent="0.25">
      <c r="E27" s="338" t="s">
        <v>395</v>
      </c>
    </row>
    <row r="28" spans="3:14" ht="16.5" x14ac:dyDescent="0.25">
      <c r="E28" s="338" t="s">
        <v>396</v>
      </c>
    </row>
    <row r="29" spans="3:14" ht="18" x14ac:dyDescent="0.25">
      <c r="E29" s="333"/>
    </row>
    <row r="30" spans="3:14" ht="18" x14ac:dyDescent="0.25">
      <c r="E30" s="333" t="s">
        <v>397</v>
      </c>
    </row>
    <row r="31" spans="3:14" ht="8.25" customHeight="1" x14ac:dyDescent="0.25">
      <c r="E31" s="333"/>
    </row>
    <row r="32" spans="3:14" ht="16.5" x14ac:dyDescent="0.25">
      <c r="E32" s="338" t="s">
        <v>398</v>
      </c>
    </row>
    <row r="33" spans="5:5" ht="16.5" x14ac:dyDescent="0.25">
      <c r="E33" s="338" t="s">
        <v>399</v>
      </c>
    </row>
    <row r="34" spans="5:5" ht="18" x14ac:dyDescent="0.25">
      <c r="E34" s="333"/>
    </row>
    <row r="35" spans="5:5" ht="18" x14ac:dyDescent="0.25">
      <c r="E35" s="333" t="s">
        <v>400</v>
      </c>
    </row>
    <row r="36" spans="5:5" ht="8.25" customHeight="1" x14ac:dyDescent="0.25">
      <c r="E36" s="333"/>
    </row>
    <row r="37" spans="5:5" ht="18" x14ac:dyDescent="0.25">
      <c r="E37" s="339">
        <v>2018</v>
      </c>
    </row>
  </sheetData>
  <mergeCells count="2">
    <mergeCell ref="G12:M14"/>
    <mergeCell ref="B15:I15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2:H60"/>
  <sheetViews>
    <sheetView workbookViewId="0">
      <pane ySplit="6" topLeftCell="A7" activePane="bottomLeft" state="frozen"/>
      <selection pane="bottomLeft"/>
    </sheetView>
  </sheetViews>
  <sheetFormatPr baseColWidth="10" defaultRowHeight="12" x14ac:dyDescent="0.2"/>
  <cols>
    <col min="1" max="1" width="6.85546875" style="87" bestFit="1" customWidth="1"/>
    <col min="2" max="2" width="36.85546875" style="112" customWidth="1"/>
    <col min="3" max="4" width="13.7109375" style="113" bestFit="1" customWidth="1"/>
    <col min="5" max="5" width="8" style="87" bestFit="1" customWidth="1"/>
    <col min="6" max="16384" width="11.42578125" style="87"/>
  </cols>
  <sheetData>
    <row r="2" spans="1:5" x14ac:dyDescent="0.2">
      <c r="B2" s="114"/>
    </row>
    <row r="6" spans="1:5" ht="18.75" customHeight="1" x14ac:dyDescent="0.2">
      <c r="A6" s="31" t="s">
        <v>32</v>
      </c>
      <c r="B6" s="115" t="s">
        <v>33</v>
      </c>
      <c r="C6" s="32" t="s">
        <v>34</v>
      </c>
      <c r="D6" s="32" t="s">
        <v>4</v>
      </c>
      <c r="E6" s="31" t="s">
        <v>129</v>
      </c>
    </row>
    <row r="7" spans="1:5" x14ac:dyDescent="0.2">
      <c r="A7" s="28">
        <v>5</v>
      </c>
      <c r="B7" s="94" t="s">
        <v>124</v>
      </c>
      <c r="C7" s="30">
        <v>558629.16</v>
      </c>
      <c r="D7" s="30">
        <v>555617.06000000006</v>
      </c>
      <c r="E7" s="40">
        <f>D7/C7</f>
        <v>0.99460805089372706</v>
      </c>
    </row>
    <row r="8" spans="1:5" x14ac:dyDescent="0.2">
      <c r="A8" s="16" t="s">
        <v>37</v>
      </c>
      <c r="B8" s="95" t="s">
        <v>135</v>
      </c>
      <c r="C8" s="18">
        <v>425498.58</v>
      </c>
      <c r="D8" s="18">
        <v>422498.58</v>
      </c>
      <c r="E8" s="57">
        <f t="shared" ref="E8:E60" si="0">D8/C8</f>
        <v>0.992949447680883</v>
      </c>
    </row>
    <row r="9" spans="1:5" x14ac:dyDescent="0.2">
      <c r="A9" s="49" t="s">
        <v>38</v>
      </c>
      <c r="B9" s="96" t="s">
        <v>39</v>
      </c>
      <c r="C9" s="51">
        <v>320415.15999999997</v>
      </c>
      <c r="D9" s="51">
        <v>317415.15999999997</v>
      </c>
      <c r="E9" s="58">
        <f t="shared" si="0"/>
        <v>0.99063714713124063</v>
      </c>
    </row>
    <row r="10" spans="1:5" x14ac:dyDescent="0.2">
      <c r="A10" s="49" t="s">
        <v>40</v>
      </c>
      <c r="B10" s="96" t="s">
        <v>41</v>
      </c>
      <c r="C10" s="51">
        <v>35830.380000000005</v>
      </c>
      <c r="D10" s="51">
        <v>35830.380000000005</v>
      </c>
      <c r="E10" s="58">
        <f t="shared" si="0"/>
        <v>1</v>
      </c>
    </row>
    <row r="11" spans="1:5" x14ac:dyDescent="0.2">
      <c r="A11" s="49" t="s">
        <v>42</v>
      </c>
      <c r="B11" s="96" t="s">
        <v>43</v>
      </c>
      <c r="C11" s="51">
        <v>8297.32</v>
      </c>
      <c r="D11" s="51">
        <v>8297.32</v>
      </c>
      <c r="E11" s="58">
        <f t="shared" si="0"/>
        <v>1</v>
      </c>
    </row>
    <row r="12" spans="1:5" x14ac:dyDescent="0.2">
      <c r="A12" s="49" t="s">
        <v>42</v>
      </c>
      <c r="B12" s="96" t="s">
        <v>44</v>
      </c>
      <c r="C12" s="51">
        <v>59323.630000000005</v>
      </c>
      <c r="D12" s="51">
        <v>59323.630000000005</v>
      </c>
      <c r="E12" s="58">
        <f t="shared" si="0"/>
        <v>1</v>
      </c>
    </row>
    <row r="13" spans="1:5" x14ac:dyDescent="0.2">
      <c r="A13" s="49" t="s">
        <v>45</v>
      </c>
      <c r="B13" s="96" t="s">
        <v>46</v>
      </c>
      <c r="C13" s="51">
        <v>1632.0900000000001</v>
      </c>
      <c r="D13" s="51">
        <v>1632.0900000000001</v>
      </c>
      <c r="E13" s="58">
        <f t="shared" si="0"/>
        <v>1</v>
      </c>
    </row>
    <row r="14" spans="1:5" x14ac:dyDescent="0.2">
      <c r="A14" s="16" t="s">
        <v>47</v>
      </c>
      <c r="B14" s="107" t="s">
        <v>134</v>
      </c>
      <c r="C14" s="18">
        <v>49840.24</v>
      </c>
      <c r="D14" s="18">
        <v>49840.24</v>
      </c>
      <c r="E14" s="57">
        <f t="shared" si="0"/>
        <v>1</v>
      </c>
    </row>
    <row r="15" spans="1:5" x14ac:dyDescent="0.2">
      <c r="A15" s="49" t="s">
        <v>48</v>
      </c>
      <c r="B15" s="96" t="s">
        <v>49</v>
      </c>
      <c r="C15" s="51">
        <v>21879.38</v>
      </c>
      <c r="D15" s="51">
        <v>21879.38</v>
      </c>
      <c r="E15" s="58">
        <f t="shared" si="0"/>
        <v>1</v>
      </c>
    </row>
    <row r="16" spans="1:5" x14ac:dyDescent="0.2">
      <c r="A16" s="49" t="s">
        <v>50</v>
      </c>
      <c r="B16" s="96" t="s">
        <v>51</v>
      </c>
      <c r="C16" s="51">
        <v>16502.61</v>
      </c>
      <c r="D16" s="51">
        <v>16502.61</v>
      </c>
      <c r="E16" s="58">
        <f t="shared" si="0"/>
        <v>1</v>
      </c>
    </row>
    <row r="17" spans="1:7" ht="24" x14ac:dyDescent="0.2">
      <c r="A17" s="49" t="s">
        <v>52</v>
      </c>
      <c r="B17" s="96" t="s">
        <v>53</v>
      </c>
      <c r="C17" s="51">
        <v>1024.77</v>
      </c>
      <c r="D17" s="51">
        <v>1024.77</v>
      </c>
      <c r="E17" s="58">
        <f t="shared" si="0"/>
        <v>1</v>
      </c>
    </row>
    <row r="18" spans="1:7" x14ac:dyDescent="0.2">
      <c r="A18" s="49" t="s">
        <v>54</v>
      </c>
      <c r="B18" s="96" t="s">
        <v>55</v>
      </c>
      <c r="C18" s="51">
        <v>2557.14</v>
      </c>
      <c r="D18" s="51">
        <v>2557.14</v>
      </c>
      <c r="E18" s="58">
        <f t="shared" si="0"/>
        <v>1</v>
      </c>
    </row>
    <row r="19" spans="1:7" ht="24" x14ac:dyDescent="0.2">
      <c r="A19" s="49" t="s">
        <v>56</v>
      </c>
      <c r="B19" s="96" t="s">
        <v>57</v>
      </c>
      <c r="C19" s="51">
        <v>1299.5999999999999</v>
      </c>
      <c r="D19" s="51">
        <v>1299.5999999999999</v>
      </c>
      <c r="E19" s="58">
        <f t="shared" si="0"/>
        <v>1</v>
      </c>
    </row>
    <row r="20" spans="1:7" x14ac:dyDescent="0.2">
      <c r="A20" s="49" t="s">
        <v>58</v>
      </c>
      <c r="B20" s="96" t="s">
        <v>59</v>
      </c>
      <c r="C20" s="51">
        <v>6576.74</v>
      </c>
      <c r="D20" s="51">
        <v>6576.74</v>
      </c>
      <c r="E20" s="58">
        <f t="shared" si="0"/>
        <v>1</v>
      </c>
    </row>
    <row r="21" spans="1:7" x14ac:dyDescent="0.2">
      <c r="A21" s="16" t="s">
        <v>60</v>
      </c>
      <c r="B21" s="95" t="s">
        <v>136</v>
      </c>
      <c r="C21" s="18">
        <v>33999.4</v>
      </c>
      <c r="D21" s="18">
        <v>33999.4</v>
      </c>
      <c r="E21" s="57">
        <f t="shared" si="0"/>
        <v>1</v>
      </c>
    </row>
    <row r="22" spans="1:7" x14ac:dyDescent="0.2">
      <c r="A22" s="49" t="s">
        <v>61</v>
      </c>
      <c r="B22" s="96" t="s">
        <v>62</v>
      </c>
      <c r="C22" s="51">
        <v>33999.4</v>
      </c>
      <c r="D22" s="51">
        <v>33999.4</v>
      </c>
      <c r="E22" s="58">
        <f t="shared" si="0"/>
        <v>1</v>
      </c>
    </row>
    <row r="23" spans="1:7" x14ac:dyDescent="0.2">
      <c r="A23" s="16" t="s">
        <v>63</v>
      </c>
      <c r="B23" s="95" t="s">
        <v>137</v>
      </c>
      <c r="C23" s="18">
        <v>9010.630000000001</v>
      </c>
      <c r="D23" s="18">
        <v>8998.5300000000007</v>
      </c>
      <c r="E23" s="57">
        <f t="shared" si="0"/>
        <v>0.99865714162050823</v>
      </c>
    </row>
    <row r="24" spans="1:7" x14ac:dyDescent="0.2">
      <c r="A24" s="49" t="s">
        <v>64</v>
      </c>
      <c r="B24" s="96" t="s">
        <v>65</v>
      </c>
      <c r="C24" s="51">
        <v>7426.4400000000005</v>
      </c>
      <c r="D24" s="51">
        <v>7414.34</v>
      </c>
      <c r="E24" s="58">
        <f t="shared" si="0"/>
        <v>0.99837068635847048</v>
      </c>
    </row>
    <row r="25" spans="1:7" x14ac:dyDescent="0.2">
      <c r="A25" s="49" t="s">
        <v>66</v>
      </c>
      <c r="B25" s="96" t="s">
        <v>67</v>
      </c>
      <c r="C25" s="51">
        <v>1584.19</v>
      </c>
      <c r="D25" s="51">
        <v>1584.19</v>
      </c>
      <c r="E25" s="58">
        <f t="shared" si="0"/>
        <v>1</v>
      </c>
    </row>
    <row r="26" spans="1:7" x14ac:dyDescent="0.2">
      <c r="A26" s="16" t="s">
        <v>68</v>
      </c>
      <c r="B26" s="95" t="s">
        <v>138</v>
      </c>
      <c r="C26" s="18">
        <v>40280.31</v>
      </c>
      <c r="D26" s="18">
        <v>40280.31</v>
      </c>
      <c r="E26" s="57">
        <f t="shared" si="0"/>
        <v>1</v>
      </c>
    </row>
    <row r="27" spans="1:7" x14ac:dyDescent="0.2">
      <c r="A27" s="49" t="s">
        <v>69</v>
      </c>
      <c r="B27" s="96" t="s">
        <v>70</v>
      </c>
      <c r="C27" s="51">
        <v>40280.31</v>
      </c>
      <c r="D27" s="51">
        <v>40280.31</v>
      </c>
      <c r="E27" s="58">
        <f t="shared" si="0"/>
        <v>1</v>
      </c>
    </row>
    <row r="28" spans="1:7" x14ac:dyDescent="0.2">
      <c r="A28" s="20">
        <v>7</v>
      </c>
      <c r="B28" s="108" t="s">
        <v>71</v>
      </c>
      <c r="C28" s="22">
        <v>2562931.92</v>
      </c>
      <c r="D28" s="22">
        <v>2469648.8300000005</v>
      </c>
      <c r="E28" s="40">
        <f t="shared" si="0"/>
        <v>0.96360297779583648</v>
      </c>
    </row>
    <row r="29" spans="1:7" x14ac:dyDescent="0.2">
      <c r="A29" s="16" t="s">
        <v>72</v>
      </c>
      <c r="B29" s="95" t="s">
        <v>139</v>
      </c>
      <c r="C29" s="18">
        <v>659736.96</v>
      </c>
      <c r="D29" s="18">
        <v>659544.96</v>
      </c>
      <c r="E29" s="57">
        <f t="shared" si="0"/>
        <v>0.9997089749223691</v>
      </c>
    </row>
    <row r="30" spans="1:7" x14ac:dyDescent="0.2">
      <c r="A30" s="49" t="s">
        <v>73</v>
      </c>
      <c r="B30" s="96" t="s">
        <v>39</v>
      </c>
      <c r="C30" s="51">
        <v>496583.97</v>
      </c>
      <c r="D30" s="51">
        <v>496391.97</v>
      </c>
      <c r="E30" s="58">
        <f t="shared" si="0"/>
        <v>0.99961335844167498</v>
      </c>
    </row>
    <row r="31" spans="1:7" x14ac:dyDescent="0.2">
      <c r="A31" s="49" t="s">
        <v>74</v>
      </c>
      <c r="B31" s="96" t="s">
        <v>41</v>
      </c>
      <c r="C31" s="51">
        <v>68170.73</v>
      </c>
      <c r="D31" s="51">
        <v>68170.73</v>
      </c>
      <c r="E31" s="58">
        <f t="shared" si="0"/>
        <v>1</v>
      </c>
    </row>
    <row r="32" spans="1:7" x14ac:dyDescent="0.2">
      <c r="A32" s="49" t="s">
        <v>75</v>
      </c>
      <c r="B32" s="96" t="s">
        <v>76</v>
      </c>
      <c r="C32" s="51">
        <v>88200.26</v>
      </c>
      <c r="D32" s="51">
        <v>88200.26</v>
      </c>
      <c r="E32" s="58">
        <f t="shared" si="0"/>
        <v>1</v>
      </c>
      <c r="G32" s="285"/>
    </row>
    <row r="33" spans="1:8" x14ac:dyDescent="0.2">
      <c r="A33" s="49" t="s">
        <v>77</v>
      </c>
      <c r="B33" s="96" t="s">
        <v>78</v>
      </c>
      <c r="C33" s="51">
        <v>6782</v>
      </c>
      <c r="D33" s="51">
        <v>6782</v>
      </c>
      <c r="E33" s="58">
        <f t="shared" si="0"/>
        <v>1</v>
      </c>
    </row>
    <row r="34" spans="1:8" x14ac:dyDescent="0.2">
      <c r="A34" s="16" t="s">
        <v>79</v>
      </c>
      <c r="B34" s="107" t="s">
        <v>140</v>
      </c>
      <c r="C34" s="18">
        <v>994586.39999999991</v>
      </c>
      <c r="D34" s="18">
        <v>994586.39999999991</v>
      </c>
      <c r="E34" s="57">
        <f t="shared" si="0"/>
        <v>1</v>
      </c>
    </row>
    <row r="35" spans="1:8" x14ac:dyDescent="0.2">
      <c r="A35" s="49" t="s">
        <v>80</v>
      </c>
      <c r="B35" s="96" t="s">
        <v>51</v>
      </c>
      <c r="C35" s="51">
        <v>193198.76</v>
      </c>
      <c r="D35" s="51">
        <v>193198.76</v>
      </c>
      <c r="E35" s="58">
        <f t="shared" si="0"/>
        <v>1</v>
      </c>
    </row>
    <row r="36" spans="1:8" ht="24" x14ac:dyDescent="0.2">
      <c r="A36" s="49" t="s">
        <v>81</v>
      </c>
      <c r="B36" s="96" t="s">
        <v>82</v>
      </c>
      <c r="C36" s="51">
        <v>234.61</v>
      </c>
      <c r="D36" s="51">
        <v>234.61</v>
      </c>
      <c r="E36" s="58">
        <f t="shared" si="0"/>
        <v>1</v>
      </c>
    </row>
    <row r="37" spans="1:8" ht="24" x14ac:dyDescent="0.2">
      <c r="A37" s="49" t="s">
        <v>83</v>
      </c>
      <c r="B37" s="96" t="s">
        <v>84</v>
      </c>
      <c r="C37" s="51">
        <v>43935.31</v>
      </c>
      <c r="D37" s="51">
        <v>43935.31</v>
      </c>
      <c r="E37" s="58">
        <f t="shared" si="0"/>
        <v>1</v>
      </c>
    </row>
    <row r="38" spans="1:8" ht="24" x14ac:dyDescent="0.2">
      <c r="A38" s="49" t="s">
        <v>85</v>
      </c>
      <c r="B38" s="96" t="s">
        <v>57</v>
      </c>
      <c r="C38" s="51">
        <v>433348.38</v>
      </c>
      <c r="D38" s="51">
        <v>433348.38</v>
      </c>
      <c r="E38" s="58">
        <f t="shared" si="0"/>
        <v>1</v>
      </c>
      <c r="H38" s="285"/>
    </row>
    <row r="39" spans="1:8" x14ac:dyDescent="0.2">
      <c r="A39" s="49" t="s">
        <v>88</v>
      </c>
      <c r="B39" s="96" t="s">
        <v>89</v>
      </c>
      <c r="C39" s="51">
        <v>323869.33999999991</v>
      </c>
      <c r="D39" s="51">
        <v>323869.33999999991</v>
      </c>
      <c r="E39" s="58">
        <f t="shared" si="0"/>
        <v>1</v>
      </c>
    </row>
    <row r="40" spans="1:8" x14ac:dyDescent="0.2">
      <c r="A40" s="16" t="s">
        <v>92</v>
      </c>
      <c r="B40" s="95" t="s">
        <v>141</v>
      </c>
      <c r="C40" s="18">
        <v>869341.17</v>
      </c>
      <c r="D40" s="18">
        <v>776250.08000000031</v>
      </c>
      <c r="E40" s="57">
        <f t="shared" si="0"/>
        <v>0.89291765625226316</v>
      </c>
    </row>
    <row r="41" spans="1:8" x14ac:dyDescent="0.2">
      <c r="A41" s="49" t="s">
        <v>93</v>
      </c>
      <c r="B41" s="96" t="s">
        <v>94</v>
      </c>
      <c r="C41" s="51">
        <v>804234.23999999999</v>
      </c>
      <c r="D41" s="51">
        <v>711143.15000000026</v>
      </c>
      <c r="E41" s="58">
        <f t="shared" si="0"/>
        <v>0.88424878552795794</v>
      </c>
    </row>
    <row r="42" spans="1:8" ht="24" x14ac:dyDescent="0.2">
      <c r="A42" s="49" t="s">
        <v>95</v>
      </c>
      <c r="B42" s="96" t="s">
        <v>96</v>
      </c>
      <c r="C42" s="51">
        <v>1506.91</v>
      </c>
      <c r="D42" s="51">
        <v>1506.91</v>
      </c>
      <c r="E42" s="58">
        <f t="shared" si="0"/>
        <v>1</v>
      </c>
    </row>
    <row r="43" spans="1:8" x14ac:dyDescent="0.2">
      <c r="A43" s="49" t="s">
        <v>97</v>
      </c>
      <c r="B43" s="96" t="s">
        <v>98</v>
      </c>
      <c r="C43" s="51">
        <v>63600.020000000004</v>
      </c>
      <c r="D43" s="51">
        <v>63600.020000000004</v>
      </c>
      <c r="E43" s="58">
        <f t="shared" si="0"/>
        <v>1</v>
      </c>
    </row>
    <row r="44" spans="1:8" x14ac:dyDescent="0.2">
      <c r="A44" s="16" t="s">
        <v>99</v>
      </c>
      <c r="B44" s="95" t="s">
        <v>142</v>
      </c>
      <c r="C44" s="18">
        <v>24267.39</v>
      </c>
      <c r="D44" s="18">
        <v>24267.39</v>
      </c>
      <c r="E44" s="57">
        <f t="shared" si="0"/>
        <v>1</v>
      </c>
    </row>
    <row r="45" spans="1:8" x14ac:dyDescent="0.2">
      <c r="A45" s="49" t="s">
        <v>100</v>
      </c>
      <c r="B45" s="96" t="s">
        <v>65</v>
      </c>
      <c r="C45" s="51">
        <v>360</v>
      </c>
      <c r="D45" s="51">
        <v>360</v>
      </c>
      <c r="E45" s="58">
        <f t="shared" si="0"/>
        <v>1</v>
      </c>
    </row>
    <row r="46" spans="1:8" x14ac:dyDescent="0.2">
      <c r="A46" s="49" t="s">
        <v>101</v>
      </c>
      <c r="B46" s="96" t="s">
        <v>67</v>
      </c>
      <c r="C46" s="51">
        <v>22388.23</v>
      </c>
      <c r="D46" s="51">
        <v>22388.23</v>
      </c>
      <c r="E46" s="58">
        <f t="shared" si="0"/>
        <v>1</v>
      </c>
    </row>
    <row r="47" spans="1:8" x14ac:dyDescent="0.2">
      <c r="A47" s="49" t="s">
        <v>102</v>
      </c>
      <c r="B47" s="96" t="s">
        <v>103</v>
      </c>
      <c r="C47" s="51">
        <v>1519.16</v>
      </c>
      <c r="D47" s="51">
        <v>1519.16</v>
      </c>
      <c r="E47" s="58">
        <f t="shared" si="0"/>
        <v>1</v>
      </c>
    </row>
    <row r="48" spans="1:8" ht="24" x14ac:dyDescent="0.2">
      <c r="A48" s="16" t="s">
        <v>104</v>
      </c>
      <c r="B48" s="95" t="s">
        <v>143</v>
      </c>
      <c r="C48" s="18">
        <v>15000</v>
      </c>
      <c r="D48" s="18">
        <v>15000</v>
      </c>
      <c r="E48" s="57">
        <f t="shared" si="0"/>
        <v>1</v>
      </c>
    </row>
    <row r="49" spans="1:5" ht="24" x14ac:dyDescent="0.2">
      <c r="A49" s="49" t="s">
        <v>105</v>
      </c>
      <c r="B49" s="96" t="s">
        <v>106</v>
      </c>
      <c r="C49" s="51">
        <v>15000</v>
      </c>
      <c r="D49" s="51">
        <v>15000</v>
      </c>
      <c r="E49" s="58">
        <f t="shared" si="0"/>
        <v>1</v>
      </c>
    </row>
    <row r="50" spans="1:5" x14ac:dyDescent="0.2">
      <c r="A50" s="20">
        <v>8</v>
      </c>
      <c r="B50" s="108" t="s">
        <v>107</v>
      </c>
      <c r="C50" s="22">
        <v>10585.9</v>
      </c>
      <c r="D50" s="22">
        <v>10585.9</v>
      </c>
      <c r="E50" s="40">
        <f t="shared" si="0"/>
        <v>1</v>
      </c>
    </row>
    <row r="51" spans="1:5" x14ac:dyDescent="0.2">
      <c r="A51" s="16" t="s">
        <v>108</v>
      </c>
      <c r="B51" s="95" t="s">
        <v>144</v>
      </c>
      <c r="C51" s="18">
        <v>10585.9</v>
      </c>
      <c r="D51" s="18">
        <v>10585.9</v>
      </c>
      <c r="E51" s="57">
        <f t="shared" si="0"/>
        <v>1</v>
      </c>
    </row>
    <row r="52" spans="1:5" x14ac:dyDescent="0.2">
      <c r="A52" s="49" t="s">
        <v>109</v>
      </c>
      <c r="B52" s="96" t="s">
        <v>110</v>
      </c>
      <c r="C52" s="51">
        <v>10585.9</v>
      </c>
      <c r="D52" s="51">
        <v>10585.9</v>
      </c>
      <c r="E52" s="58">
        <f t="shared" si="0"/>
        <v>1</v>
      </c>
    </row>
    <row r="53" spans="1:5" x14ac:dyDescent="0.2">
      <c r="A53" s="20">
        <v>9</v>
      </c>
      <c r="B53" s="108" t="s">
        <v>113</v>
      </c>
      <c r="C53" s="22">
        <v>426598.38</v>
      </c>
      <c r="D53" s="22">
        <v>426598.38</v>
      </c>
      <c r="E53" s="40">
        <f t="shared" si="0"/>
        <v>1</v>
      </c>
    </row>
    <row r="54" spans="1:5" x14ac:dyDescent="0.2">
      <c r="A54" s="16" t="s">
        <v>114</v>
      </c>
      <c r="B54" s="95" t="s">
        <v>145</v>
      </c>
      <c r="C54" s="18">
        <v>94946.11</v>
      </c>
      <c r="D54" s="18">
        <v>94946.11</v>
      </c>
      <c r="E54" s="57">
        <f t="shared" si="0"/>
        <v>1</v>
      </c>
    </row>
    <row r="55" spans="1:5" x14ac:dyDescent="0.2">
      <c r="A55" s="49" t="s">
        <v>115</v>
      </c>
      <c r="B55" s="96" t="s">
        <v>116</v>
      </c>
      <c r="C55" s="51">
        <v>94946.11</v>
      </c>
      <c r="D55" s="51">
        <v>94946.11</v>
      </c>
      <c r="E55" s="58">
        <f t="shared" si="0"/>
        <v>1</v>
      </c>
    </row>
    <row r="56" spans="1:5" x14ac:dyDescent="0.2">
      <c r="A56" s="16" t="s">
        <v>117</v>
      </c>
      <c r="B56" s="95" t="s">
        <v>146</v>
      </c>
      <c r="C56" s="18">
        <v>331063.77</v>
      </c>
      <c r="D56" s="18">
        <v>331063.77</v>
      </c>
      <c r="E56" s="57">
        <f t="shared" si="0"/>
        <v>1</v>
      </c>
    </row>
    <row r="57" spans="1:5" x14ac:dyDescent="0.2">
      <c r="A57" s="49" t="s">
        <v>118</v>
      </c>
      <c r="B57" s="96" t="s">
        <v>119</v>
      </c>
      <c r="C57" s="51">
        <v>331063.77</v>
      </c>
      <c r="D57" s="51">
        <v>331063.77</v>
      </c>
      <c r="E57" s="58">
        <f t="shared" si="0"/>
        <v>1</v>
      </c>
    </row>
    <row r="58" spans="1:5" x14ac:dyDescent="0.2">
      <c r="A58" s="16" t="s">
        <v>120</v>
      </c>
      <c r="B58" s="95" t="s">
        <v>147</v>
      </c>
      <c r="C58" s="18">
        <v>588.5</v>
      </c>
      <c r="D58" s="18">
        <v>588.5</v>
      </c>
      <c r="E58" s="58">
        <f t="shared" si="0"/>
        <v>1</v>
      </c>
    </row>
    <row r="59" spans="1:5" x14ac:dyDescent="0.2">
      <c r="A59" s="49" t="s">
        <v>121</v>
      </c>
      <c r="B59" s="80" t="s">
        <v>122</v>
      </c>
      <c r="C59" s="81">
        <v>588.5</v>
      </c>
      <c r="D59" s="81">
        <v>588.5</v>
      </c>
      <c r="E59" s="58">
        <f t="shared" si="0"/>
        <v>1</v>
      </c>
    </row>
    <row r="60" spans="1:5" x14ac:dyDescent="0.2">
      <c r="A60" s="82"/>
      <c r="B60" s="110" t="s">
        <v>123</v>
      </c>
      <c r="C60" s="73">
        <f>C7+C28+C50+C53</f>
        <v>3558745.36</v>
      </c>
      <c r="D60" s="73">
        <f>D7+D28+D50+D53</f>
        <v>3462450.1700000004</v>
      </c>
      <c r="E60" s="89">
        <f t="shared" si="0"/>
        <v>0.97294125309375901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I104"/>
  <sheetViews>
    <sheetView zoomScale="90" zoomScaleNormal="90" workbookViewId="0"/>
  </sheetViews>
  <sheetFormatPr baseColWidth="10" defaultColWidth="7" defaultRowHeight="12" x14ac:dyDescent="0.25"/>
  <cols>
    <col min="1" max="1" width="6.85546875" style="71" bestFit="1" customWidth="1"/>
    <col min="2" max="2" width="31.28515625" style="162" customWidth="1"/>
    <col min="3" max="4" width="13.7109375" style="74" bestFit="1" customWidth="1"/>
    <col min="5" max="5" width="8" style="164" bestFit="1" customWidth="1"/>
    <col min="6" max="6" width="9.42578125" style="71" bestFit="1" customWidth="1"/>
    <col min="7" max="8" width="7" style="71"/>
    <col min="9" max="9" width="6.85546875" style="71" bestFit="1" customWidth="1"/>
    <col min="10" max="10" width="38" style="71" customWidth="1"/>
    <col min="11" max="12" width="13.7109375" style="71" bestFit="1" customWidth="1"/>
    <col min="13" max="13" width="8" style="71" bestFit="1" customWidth="1"/>
    <col min="14" max="16384" width="7" style="71"/>
  </cols>
  <sheetData>
    <row r="1" spans="1:7" ht="51.75" customHeight="1" x14ac:dyDescent="0.25">
      <c r="B1"/>
    </row>
    <row r="3" spans="1:7" s="70" customFormat="1" ht="24" customHeight="1" x14ac:dyDescent="0.25">
      <c r="A3" s="66" t="s">
        <v>32</v>
      </c>
      <c r="B3" s="66" t="s">
        <v>33</v>
      </c>
      <c r="C3" s="68" t="s">
        <v>4</v>
      </c>
      <c r="D3" s="68" t="s">
        <v>5</v>
      </c>
      <c r="E3" s="206" t="s">
        <v>129</v>
      </c>
      <c r="G3" s="14"/>
    </row>
    <row r="4" spans="1:7" s="13" customFormat="1" ht="12.75" customHeight="1" x14ac:dyDescent="0.25">
      <c r="A4" s="28">
        <v>1</v>
      </c>
      <c r="B4" s="94" t="s">
        <v>7</v>
      </c>
      <c r="C4" s="30">
        <v>726840.85000000009</v>
      </c>
      <c r="D4" s="30">
        <f>D5+D9+D12+D15+D19+D22</f>
        <v>609406.46</v>
      </c>
      <c r="E4" s="64">
        <f>D4/C4</f>
        <v>0.8384317694857133</v>
      </c>
      <c r="F4" s="62"/>
      <c r="G4" s="14"/>
    </row>
    <row r="5" spans="1:7" s="70" customFormat="1" ht="12.75" customHeight="1" x14ac:dyDescent="0.25">
      <c r="A5" s="16" t="s">
        <v>8</v>
      </c>
      <c r="B5" s="95" t="s">
        <v>228</v>
      </c>
      <c r="C5" s="18">
        <v>262683.89</v>
      </c>
      <c r="D5" s="18">
        <f>SUM(D6:D8)</f>
        <v>160873.87</v>
      </c>
      <c r="E5" s="159">
        <f t="shared" ref="E5:E40" si="0">D5/C5</f>
        <v>0.61242381479884433</v>
      </c>
      <c r="F5" s="62"/>
      <c r="G5" s="14"/>
    </row>
    <row r="6" spans="1:7" s="70" customFormat="1" ht="24" x14ac:dyDescent="0.25">
      <c r="A6" s="49" t="s">
        <v>188</v>
      </c>
      <c r="B6" s="96" t="s">
        <v>189</v>
      </c>
      <c r="C6" s="51">
        <v>0</v>
      </c>
      <c r="D6" s="51">
        <v>0</v>
      </c>
      <c r="E6" s="160" t="s">
        <v>236</v>
      </c>
      <c r="F6" s="62"/>
    </row>
    <row r="7" spans="1:7" s="70" customFormat="1" ht="12.75" customHeight="1" x14ac:dyDescent="0.25">
      <c r="A7" s="49" t="s">
        <v>190</v>
      </c>
      <c r="B7" s="96" t="s">
        <v>191</v>
      </c>
      <c r="C7" s="51">
        <v>239413.38</v>
      </c>
      <c r="D7" s="51">
        <v>138946.97</v>
      </c>
      <c r="E7" s="160">
        <f t="shared" si="0"/>
        <v>0.58036426368484506</v>
      </c>
      <c r="F7" s="62"/>
    </row>
    <row r="8" spans="1:7" s="70" customFormat="1" ht="12.75" customHeight="1" x14ac:dyDescent="0.25">
      <c r="A8" s="49" t="s">
        <v>192</v>
      </c>
      <c r="B8" s="96" t="s">
        <v>193</v>
      </c>
      <c r="C8" s="51">
        <v>23270.510000000002</v>
      </c>
      <c r="D8" s="51">
        <v>21926.9</v>
      </c>
      <c r="E8" s="160">
        <f t="shared" si="0"/>
        <v>0.94226125684396256</v>
      </c>
      <c r="F8" s="62"/>
    </row>
    <row r="9" spans="1:7" s="70" customFormat="1" ht="12.75" customHeight="1" x14ac:dyDescent="0.25">
      <c r="A9" s="16" t="s">
        <v>10</v>
      </c>
      <c r="B9" s="95" t="s">
        <v>11</v>
      </c>
      <c r="C9" s="18">
        <v>38064.749999999993</v>
      </c>
      <c r="D9" s="18">
        <f>D10+D11</f>
        <v>37467.149999999994</v>
      </c>
      <c r="E9" s="159">
        <f t="shared" si="0"/>
        <v>0.98430043544223988</v>
      </c>
      <c r="F9" s="62"/>
    </row>
    <row r="10" spans="1:7" s="70" customFormat="1" ht="12.75" customHeight="1" x14ac:dyDescent="0.25">
      <c r="A10" s="49" t="s">
        <v>194</v>
      </c>
      <c r="B10" s="96" t="s">
        <v>195</v>
      </c>
      <c r="C10" s="51">
        <v>36083.869999999995</v>
      </c>
      <c r="D10" s="51">
        <v>35486.269999999997</v>
      </c>
      <c r="E10" s="160">
        <f t="shared" si="0"/>
        <v>0.98343858350005142</v>
      </c>
      <c r="F10" s="62"/>
    </row>
    <row r="11" spans="1:7" s="70" customFormat="1" ht="12.75" customHeight="1" x14ac:dyDescent="0.25">
      <c r="A11" s="49" t="s">
        <v>196</v>
      </c>
      <c r="B11" s="96" t="s">
        <v>197</v>
      </c>
      <c r="C11" s="51">
        <v>1980.8799999999999</v>
      </c>
      <c r="D11" s="51">
        <v>1980.8799999999999</v>
      </c>
      <c r="E11" s="160">
        <f t="shared" si="0"/>
        <v>1</v>
      </c>
      <c r="F11" s="62"/>
    </row>
    <row r="12" spans="1:7" s="70" customFormat="1" ht="36" x14ac:dyDescent="0.25">
      <c r="A12" s="16" t="s">
        <v>12</v>
      </c>
      <c r="B12" s="95" t="s">
        <v>229</v>
      </c>
      <c r="C12" s="18">
        <v>41463.050000000017</v>
      </c>
      <c r="D12" s="18">
        <f>D13+D14</f>
        <v>32354.199999999993</v>
      </c>
      <c r="E12" s="159">
        <f t="shared" si="0"/>
        <v>0.78031403864404525</v>
      </c>
      <c r="F12" s="62"/>
    </row>
    <row r="13" spans="1:7" s="13" customFormat="1" ht="12.75" customHeight="1" x14ac:dyDescent="0.25">
      <c r="A13" s="49" t="s">
        <v>198</v>
      </c>
      <c r="B13" s="96" t="s">
        <v>199</v>
      </c>
      <c r="C13" s="51">
        <v>361.76</v>
      </c>
      <c r="D13" s="51">
        <v>361.76</v>
      </c>
      <c r="E13" s="160">
        <f t="shared" si="0"/>
        <v>1</v>
      </c>
      <c r="F13" s="62"/>
    </row>
    <row r="14" spans="1:7" s="70" customFormat="1" ht="12.75" customHeight="1" x14ac:dyDescent="0.25">
      <c r="A14" s="49" t="s">
        <v>200</v>
      </c>
      <c r="B14" s="96" t="s">
        <v>201</v>
      </c>
      <c r="C14" s="51">
        <v>41101.290000000015</v>
      </c>
      <c r="D14" s="51">
        <v>31992.439999999995</v>
      </c>
      <c r="E14" s="160">
        <f t="shared" si="0"/>
        <v>0.77838043526127731</v>
      </c>
      <c r="F14" s="62"/>
    </row>
    <row r="15" spans="1:7" s="70" customFormat="1" ht="12.75" customHeight="1" x14ac:dyDescent="0.25">
      <c r="A15" s="16" t="s">
        <v>14</v>
      </c>
      <c r="B15" s="95" t="s">
        <v>230</v>
      </c>
      <c r="C15" s="18">
        <v>11920.74</v>
      </c>
      <c r="D15" s="18">
        <f>D16+D17+D18</f>
        <v>10683.74</v>
      </c>
      <c r="E15" s="159">
        <f t="shared" si="0"/>
        <v>0.89623127423297544</v>
      </c>
      <c r="F15" s="62"/>
    </row>
    <row r="16" spans="1:7" s="70" customFormat="1" ht="12.75" customHeight="1" x14ac:dyDescent="0.25">
      <c r="A16" s="49" t="s">
        <v>202</v>
      </c>
      <c r="B16" s="96" t="s">
        <v>203</v>
      </c>
      <c r="C16" s="51">
        <v>2919.75</v>
      </c>
      <c r="D16" s="51">
        <v>1682.75</v>
      </c>
      <c r="E16" s="160">
        <f t="shared" si="0"/>
        <v>0.57633359020464081</v>
      </c>
      <c r="F16" s="62"/>
    </row>
    <row r="17" spans="1:9" s="70" customFormat="1" ht="12.75" customHeight="1" x14ac:dyDescent="0.25">
      <c r="A17" s="49" t="s">
        <v>204</v>
      </c>
      <c r="B17" s="96" t="s">
        <v>205</v>
      </c>
      <c r="C17" s="51">
        <v>8090.64</v>
      </c>
      <c r="D17" s="51">
        <v>8090.64</v>
      </c>
      <c r="E17" s="160">
        <f t="shared" si="0"/>
        <v>1</v>
      </c>
      <c r="F17" s="62"/>
    </row>
    <row r="18" spans="1:9" s="70" customFormat="1" ht="12.75" customHeight="1" x14ac:dyDescent="0.25">
      <c r="A18" s="49" t="s">
        <v>206</v>
      </c>
      <c r="B18" s="96" t="s">
        <v>207</v>
      </c>
      <c r="C18" s="51">
        <v>910.35</v>
      </c>
      <c r="D18" s="51">
        <v>910.35</v>
      </c>
      <c r="E18" s="160">
        <f t="shared" si="0"/>
        <v>1</v>
      </c>
      <c r="F18" s="62"/>
    </row>
    <row r="19" spans="1:9" s="70" customFormat="1" ht="12.75" customHeight="1" x14ac:dyDescent="0.25">
      <c r="A19" s="16" t="s">
        <v>16</v>
      </c>
      <c r="B19" s="95" t="s">
        <v>138</v>
      </c>
      <c r="C19" s="18">
        <v>350290.27</v>
      </c>
      <c r="D19" s="18">
        <v>350290.27</v>
      </c>
      <c r="E19" s="159">
        <f t="shared" si="0"/>
        <v>1</v>
      </c>
      <c r="F19" s="62"/>
    </row>
    <row r="20" spans="1:9" s="70" customFormat="1" ht="12.75" customHeight="1" x14ac:dyDescent="0.25">
      <c r="A20" s="49" t="s">
        <v>208</v>
      </c>
      <c r="B20" s="96" t="s">
        <v>209</v>
      </c>
      <c r="C20" s="51">
        <v>350290.27</v>
      </c>
      <c r="D20" s="51">
        <v>350290.27</v>
      </c>
      <c r="E20" s="160">
        <f t="shared" si="0"/>
        <v>1</v>
      </c>
      <c r="F20" s="62"/>
    </row>
    <row r="21" spans="1:9" s="70" customFormat="1" ht="24" x14ac:dyDescent="0.25">
      <c r="A21" s="49" t="s">
        <v>210</v>
      </c>
      <c r="B21" s="96" t="s">
        <v>235</v>
      </c>
      <c r="C21" s="51">
        <v>0</v>
      </c>
      <c r="D21" s="51">
        <v>0</v>
      </c>
      <c r="E21" s="160" t="s">
        <v>236</v>
      </c>
      <c r="F21" s="62"/>
    </row>
    <row r="22" spans="1:9" s="70" customFormat="1" ht="12.75" customHeight="1" x14ac:dyDescent="0.25">
      <c r="A22" s="16" t="s">
        <v>18</v>
      </c>
      <c r="B22" s="95" t="s">
        <v>231</v>
      </c>
      <c r="C22" s="18">
        <v>22418.15</v>
      </c>
      <c r="D22" s="18">
        <v>17737.23</v>
      </c>
      <c r="E22" s="159">
        <f t="shared" si="0"/>
        <v>0.79119954144298255</v>
      </c>
      <c r="F22" s="62"/>
    </row>
    <row r="23" spans="1:9" s="70" customFormat="1" ht="12.75" customHeight="1" x14ac:dyDescent="0.25">
      <c r="A23" s="49" t="s">
        <v>211</v>
      </c>
      <c r="B23" s="96" t="s">
        <v>212</v>
      </c>
      <c r="C23" s="51">
        <v>22418.15</v>
      </c>
      <c r="D23" s="51">
        <v>17737.23</v>
      </c>
      <c r="E23" s="160">
        <f t="shared" si="0"/>
        <v>0.79119954144298255</v>
      </c>
      <c r="F23" s="62"/>
    </row>
    <row r="24" spans="1:9" s="70" customFormat="1" ht="12.75" customHeight="1" x14ac:dyDescent="0.25">
      <c r="A24" s="28">
        <v>2</v>
      </c>
      <c r="B24" s="94" t="s">
        <v>20</v>
      </c>
      <c r="C24" s="30">
        <v>2318408.2700000005</v>
      </c>
      <c r="D24" s="30">
        <f>D28</f>
        <v>2098950.4500000002</v>
      </c>
      <c r="E24" s="64">
        <f t="shared" si="0"/>
        <v>0.90534116754164262</v>
      </c>
      <c r="F24" s="62"/>
    </row>
    <row r="25" spans="1:9" s="70" customFormat="1" ht="12.75" customHeight="1" x14ac:dyDescent="0.25">
      <c r="A25" s="16" t="s">
        <v>21</v>
      </c>
      <c r="B25" s="95" t="s">
        <v>232</v>
      </c>
      <c r="C25" s="18">
        <v>0</v>
      </c>
      <c r="D25" s="18">
        <v>0</v>
      </c>
      <c r="E25" s="159" t="s">
        <v>236</v>
      </c>
      <c r="F25" s="62"/>
      <c r="G25" s="286"/>
      <c r="H25" s="286"/>
      <c r="I25" s="286"/>
    </row>
    <row r="26" spans="1:9" s="70" customFormat="1" ht="12.75" customHeight="1" x14ac:dyDescent="0.25">
      <c r="A26" s="49" t="s">
        <v>213</v>
      </c>
      <c r="B26" s="96" t="s">
        <v>110</v>
      </c>
      <c r="C26" s="51">
        <v>0</v>
      </c>
      <c r="D26" s="51">
        <v>0</v>
      </c>
      <c r="E26" s="160" t="s">
        <v>236</v>
      </c>
      <c r="F26" s="62"/>
      <c r="G26" s="286"/>
      <c r="H26" s="286"/>
      <c r="I26" s="286"/>
    </row>
    <row r="27" spans="1:9" s="70" customFormat="1" ht="12.75" customHeight="1" x14ac:dyDescent="0.2">
      <c r="A27" s="49" t="s">
        <v>214</v>
      </c>
      <c r="B27" s="96" t="s">
        <v>112</v>
      </c>
      <c r="C27" s="51">
        <v>0</v>
      </c>
      <c r="D27" s="51">
        <v>0</v>
      </c>
      <c r="E27" s="160" t="s">
        <v>236</v>
      </c>
      <c r="F27" s="62"/>
      <c r="G27" s="286"/>
      <c r="H27" s="285"/>
      <c r="I27" s="286"/>
    </row>
    <row r="28" spans="1:9" s="70" customFormat="1" ht="24" x14ac:dyDescent="0.25">
      <c r="A28" s="16" t="s">
        <v>23</v>
      </c>
      <c r="B28" s="95" t="s">
        <v>233</v>
      </c>
      <c r="C28" s="18">
        <v>2318408.2700000005</v>
      </c>
      <c r="D28" s="18">
        <f>D29+D30+D31+D32</f>
        <v>2098950.4500000002</v>
      </c>
      <c r="E28" s="159">
        <f t="shared" si="0"/>
        <v>0.90534116754164262</v>
      </c>
      <c r="F28" s="62"/>
      <c r="G28" s="286"/>
      <c r="H28" s="286"/>
      <c r="I28" s="286"/>
    </row>
    <row r="29" spans="1:9" s="70" customFormat="1" ht="24" x14ac:dyDescent="0.25">
      <c r="A29" s="49" t="s">
        <v>215</v>
      </c>
      <c r="B29" s="96" t="s">
        <v>216</v>
      </c>
      <c r="C29" s="51">
        <v>1714111.4700000002</v>
      </c>
      <c r="D29" s="51">
        <v>1714111.4700000002</v>
      </c>
      <c r="E29" s="160">
        <f t="shared" si="0"/>
        <v>1</v>
      </c>
      <c r="F29" s="62"/>
    </row>
    <row r="30" spans="1:9" s="70" customFormat="1" ht="12.75" customHeight="1" x14ac:dyDescent="0.25">
      <c r="A30" s="49" t="s">
        <v>217</v>
      </c>
      <c r="B30" s="96" t="s">
        <v>218</v>
      </c>
      <c r="C30" s="51">
        <v>178053</v>
      </c>
      <c r="D30" s="51">
        <v>178053</v>
      </c>
      <c r="E30" s="160">
        <f t="shared" si="0"/>
        <v>1</v>
      </c>
      <c r="F30" s="62"/>
    </row>
    <row r="31" spans="1:9" s="70" customFormat="1" ht="48" x14ac:dyDescent="0.25">
      <c r="A31" s="49" t="s">
        <v>219</v>
      </c>
      <c r="B31" s="96" t="s">
        <v>220</v>
      </c>
      <c r="C31" s="51">
        <v>129037.92</v>
      </c>
      <c r="D31" s="51">
        <v>129037.92</v>
      </c>
      <c r="E31" s="160">
        <f t="shared" si="0"/>
        <v>1</v>
      </c>
      <c r="F31" s="62"/>
    </row>
    <row r="32" spans="1:9" s="70" customFormat="1" ht="36" x14ac:dyDescent="0.25">
      <c r="A32" s="49" t="s">
        <v>221</v>
      </c>
      <c r="B32" s="96" t="s">
        <v>222</v>
      </c>
      <c r="C32" s="51">
        <v>297205.88</v>
      </c>
      <c r="D32" s="51">
        <v>77748.06</v>
      </c>
      <c r="E32" s="160">
        <f t="shared" si="0"/>
        <v>0.2615966413585088</v>
      </c>
      <c r="F32" s="62"/>
    </row>
    <row r="33" spans="1:9" s="70" customFormat="1" ht="12.75" customHeight="1" x14ac:dyDescent="0.25">
      <c r="A33" s="28">
        <v>3</v>
      </c>
      <c r="B33" s="94" t="s">
        <v>25</v>
      </c>
      <c r="C33" s="30">
        <v>721835.6100000001</v>
      </c>
      <c r="D33" s="30">
        <f>D34+D38</f>
        <v>721835.6100000001</v>
      </c>
      <c r="E33" s="64">
        <f t="shared" si="0"/>
        <v>1</v>
      </c>
      <c r="F33" s="62"/>
    </row>
    <row r="34" spans="1:9" s="70" customFormat="1" ht="12.75" customHeight="1" x14ac:dyDescent="0.25">
      <c r="A34" s="16" t="s">
        <v>26</v>
      </c>
      <c r="B34" s="95" t="s">
        <v>234</v>
      </c>
      <c r="C34" s="18">
        <v>273265.48000000004</v>
      </c>
      <c r="D34" s="18">
        <v>273265.48000000004</v>
      </c>
      <c r="E34" s="159">
        <f t="shared" si="0"/>
        <v>1</v>
      </c>
      <c r="F34" s="62"/>
    </row>
    <row r="35" spans="1:9" s="70" customFormat="1" ht="12.75" customHeight="1" x14ac:dyDescent="0.25">
      <c r="A35" s="49" t="s">
        <v>223</v>
      </c>
      <c r="B35" s="96" t="s">
        <v>224</v>
      </c>
      <c r="C35" s="51">
        <v>273265.48000000004</v>
      </c>
      <c r="D35" s="51">
        <v>273265.48000000004</v>
      </c>
      <c r="E35" s="160">
        <f t="shared" si="0"/>
        <v>1</v>
      </c>
      <c r="F35" s="62"/>
    </row>
    <row r="36" spans="1:9" s="70" customFormat="1" ht="12.75" customHeight="1" x14ac:dyDescent="0.25">
      <c r="A36" s="16" t="s">
        <v>28</v>
      </c>
      <c r="B36" s="95" t="s">
        <v>29</v>
      </c>
      <c r="C36" s="18">
        <v>0</v>
      </c>
      <c r="D36" s="18">
        <v>0</v>
      </c>
      <c r="E36" s="159" t="s">
        <v>236</v>
      </c>
      <c r="F36" s="62"/>
    </row>
    <row r="37" spans="1:9" s="70" customFormat="1" ht="12.75" customHeight="1" x14ac:dyDescent="0.25">
      <c r="A37" s="49" t="s">
        <v>225</v>
      </c>
      <c r="B37" s="96" t="s">
        <v>226</v>
      </c>
      <c r="C37" s="51">
        <v>0</v>
      </c>
      <c r="D37" s="51">
        <v>0</v>
      </c>
      <c r="E37" s="160" t="s">
        <v>236</v>
      </c>
      <c r="F37" s="62"/>
    </row>
    <row r="38" spans="1:9" s="70" customFormat="1" ht="12.75" customHeight="1" x14ac:dyDescent="0.25">
      <c r="A38" s="16" t="s">
        <v>30</v>
      </c>
      <c r="B38" s="95" t="s">
        <v>31</v>
      </c>
      <c r="C38" s="18">
        <v>448570.13</v>
      </c>
      <c r="D38" s="18">
        <v>448570.13</v>
      </c>
      <c r="E38" s="159">
        <f t="shared" si="0"/>
        <v>1</v>
      </c>
      <c r="F38" s="62"/>
    </row>
    <row r="39" spans="1:9" s="70" customFormat="1" ht="12.75" customHeight="1" x14ac:dyDescent="0.25">
      <c r="A39" s="49" t="s">
        <v>227</v>
      </c>
      <c r="B39" s="96" t="s">
        <v>31</v>
      </c>
      <c r="C39" s="51">
        <v>448570.13</v>
      </c>
      <c r="D39" s="51">
        <v>448570.13</v>
      </c>
      <c r="E39" s="160">
        <f t="shared" si="0"/>
        <v>1</v>
      </c>
      <c r="F39" s="62"/>
    </row>
    <row r="40" spans="1:9" x14ac:dyDescent="0.25">
      <c r="B40" s="110" t="s">
        <v>123</v>
      </c>
      <c r="C40" s="73">
        <f t="shared" ref="C40:D40" si="1">C4+C24+C33</f>
        <v>3767084.7300000004</v>
      </c>
      <c r="D40" s="73">
        <f t="shared" si="1"/>
        <v>3430192.5200000005</v>
      </c>
      <c r="E40" s="161">
        <f t="shared" si="0"/>
        <v>0.91056951617862869</v>
      </c>
    </row>
    <row r="43" spans="1:9" ht="15" x14ac:dyDescent="0.25">
      <c r="B43"/>
    </row>
    <row r="46" spans="1:9" x14ac:dyDescent="0.2">
      <c r="H46" s="285"/>
      <c r="I46" s="288"/>
    </row>
    <row r="47" spans="1:9" ht="22.5" customHeight="1" x14ac:dyDescent="0.25">
      <c r="A47" s="31" t="s">
        <v>32</v>
      </c>
      <c r="B47" s="115" t="s">
        <v>33</v>
      </c>
      <c r="C47" s="32" t="s">
        <v>4</v>
      </c>
      <c r="D47" s="32" t="s">
        <v>36</v>
      </c>
      <c r="E47" s="165" t="s">
        <v>129</v>
      </c>
      <c r="H47" s="288"/>
      <c r="I47" s="288"/>
    </row>
    <row r="48" spans="1:9" x14ac:dyDescent="0.25">
      <c r="A48" s="28">
        <v>5</v>
      </c>
      <c r="B48" s="94" t="s">
        <v>124</v>
      </c>
      <c r="C48" s="30">
        <v>555617.06000000006</v>
      </c>
      <c r="D48" s="30">
        <v>551843.91000000015</v>
      </c>
      <c r="E48" s="64">
        <f>D48/C48</f>
        <v>0.99320908180897127</v>
      </c>
    </row>
    <row r="49" spans="1:5" x14ac:dyDescent="0.25">
      <c r="A49" s="16" t="s">
        <v>37</v>
      </c>
      <c r="B49" s="95" t="s">
        <v>135</v>
      </c>
      <c r="C49" s="18">
        <v>422498.58</v>
      </c>
      <c r="D49" s="18">
        <v>420025.03</v>
      </c>
      <c r="E49" s="159">
        <f t="shared" ref="E49:E104" si="2">D49/C49</f>
        <v>0.99414542411006446</v>
      </c>
    </row>
    <row r="50" spans="1:5" x14ac:dyDescent="0.25">
      <c r="A50" s="49" t="s">
        <v>38</v>
      </c>
      <c r="B50" s="96" t="s">
        <v>39</v>
      </c>
      <c r="C50" s="51">
        <v>317415.15999999997</v>
      </c>
      <c r="D50" s="51">
        <v>316722.5</v>
      </c>
      <c r="E50" s="160">
        <f t="shared" si="2"/>
        <v>0.99781781059228558</v>
      </c>
    </row>
    <row r="51" spans="1:5" x14ac:dyDescent="0.25">
      <c r="A51" s="49" t="s">
        <v>40</v>
      </c>
      <c r="B51" s="96" t="s">
        <v>41</v>
      </c>
      <c r="C51" s="51">
        <v>35830.380000000005</v>
      </c>
      <c r="D51" s="51">
        <v>34647.99</v>
      </c>
      <c r="E51" s="160">
        <f t="shared" si="2"/>
        <v>0.9670003499823332</v>
      </c>
    </row>
    <row r="52" spans="1:5" x14ac:dyDescent="0.25">
      <c r="A52" s="49" t="s">
        <v>42</v>
      </c>
      <c r="B52" s="96" t="s">
        <v>43</v>
      </c>
      <c r="C52" s="51">
        <v>8297.32</v>
      </c>
      <c r="D52" s="51">
        <v>8297.32</v>
      </c>
      <c r="E52" s="160">
        <f t="shared" si="2"/>
        <v>1</v>
      </c>
    </row>
    <row r="53" spans="1:5" ht="24" x14ac:dyDescent="0.25">
      <c r="A53" s="49" t="s">
        <v>42</v>
      </c>
      <c r="B53" s="96" t="s">
        <v>44</v>
      </c>
      <c r="C53" s="51">
        <v>59323.630000000005</v>
      </c>
      <c r="D53" s="51">
        <v>58870.63</v>
      </c>
      <c r="E53" s="160">
        <f t="shared" si="2"/>
        <v>0.9923639197399079</v>
      </c>
    </row>
    <row r="54" spans="1:5" x14ac:dyDescent="0.25">
      <c r="A54" s="49" t="s">
        <v>45</v>
      </c>
      <c r="B54" s="96" t="s">
        <v>46</v>
      </c>
      <c r="C54" s="51">
        <v>1632.0900000000001</v>
      </c>
      <c r="D54" s="51">
        <v>1486.5900000000001</v>
      </c>
      <c r="E54" s="160">
        <f t="shared" si="2"/>
        <v>0.91085050456776284</v>
      </c>
    </row>
    <row r="55" spans="1:5" x14ac:dyDescent="0.2">
      <c r="A55" s="16" t="s">
        <v>47</v>
      </c>
      <c r="B55" s="107" t="s">
        <v>134</v>
      </c>
      <c r="C55" s="18">
        <v>49840.24</v>
      </c>
      <c r="D55" s="18">
        <v>48540.639999999999</v>
      </c>
      <c r="E55" s="159">
        <f t="shared" si="2"/>
        <v>0.97392468415079869</v>
      </c>
    </row>
    <row r="56" spans="1:5" x14ac:dyDescent="0.25">
      <c r="A56" s="49" t="s">
        <v>48</v>
      </c>
      <c r="B56" s="96" t="s">
        <v>49</v>
      </c>
      <c r="C56" s="51">
        <v>21879.38</v>
      </c>
      <c r="D56" s="51">
        <v>21879.38</v>
      </c>
      <c r="E56" s="160">
        <f t="shared" si="2"/>
        <v>1</v>
      </c>
    </row>
    <row r="57" spans="1:5" x14ac:dyDescent="0.25">
      <c r="A57" s="49" t="s">
        <v>50</v>
      </c>
      <c r="B57" s="96" t="s">
        <v>51</v>
      </c>
      <c r="C57" s="51">
        <v>16502.61</v>
      </c>
      <c r="D57" s="51">
        <v>16502.61</v>
      </c>
      <c r="E57" s="160">
        <f t="shared" si="2"/>
        <v>1</v>
      </c>
    </row>
    <row r="58" spans="1:5" ht="24" x14ac:dyDescent="0.25">
      <c r="A58" s="49" t="s">
        <v>52</v>
      </c>
      <c r="B58" s="96" t="s">
        <v>53</v>
      </c>
      <c r="C58" s="51">
        <v>1024.77</v>
      </c>
      <c r="D58" s="51">
        <v>1024.77</v>
      </c>
      <c r="E58" s="160">
        <f t="shared" si="2"/>
        <v>1</v>
      </c>
    </row>
    <row r="59" spans="1:5" ht="24" x14ac:dyDescent="0.25">
      <c r="A59" s="49" t="s">
        <v>54</v>
      </c>
      <c r="B59" s="96" t="s">
        <v>55</v>
      </c>
      <c r="C59" s="51">
        <v>2557.14</v>
      </c>
      <c r="D59" s="51">
        <v>2557.14</v>
      </c>
      <c r="E59" s="160">
        <f t="shared" si="2"/>
        <v>1</v>
      </c>
    </row>
    <row r="60" spans="1:5" ht="36" x14ac:dyDescent="0.25">
      <c r="A60" s="49" t="s">
        <v>56</v>
      </c>
      <c r="B60" s="96" t="s">
        <v>57</v>
      </c>
      <c r="C60" s="51">
        <v>1299.5999999999999</v>
      </c>
      <c r="D60" s="51">
        <v>0</v>
      </c>
      <c r="E60" s="160">
        <f t="shared" si="2"/>
        <v>0</v>
      </c>
    </row>
    <row r="61" spans="1:5" x14ac:dyDescent="0.25">
      <c r="A61" s="49" t="s">
        <v>58</v>
      </c>
      <c r="B61" s="96" t="s">
        <v>59</v>
      </c>
      <c r="C61" s="51">
        <v>6576.74</v>
      </c>
      <c r="D61" s="51">
        <v>6576.74</v>
      </c>
      <c r="E61" s="160">
        <f t="shared" si="2"/>
        <v>1</v>
      </c>
    </row>
    <row r="62" spans="1:5" x14ac:dyDescent="0.25">
      <c r="A62" s="16" t="s">
        <v>60</v>
      </c>
      <c r="B62" s="95" t="s">
        <v>136</v>
      </c>
      <c r="C62" s="18">
        <v>33999.4</v>
      </c>
      <c r="D62" s="18">
        <v>33999.4</v>
      </c>
      <c r="E62" s="159">
        <f t="shared" si="2"/>
        <v>1</v>
      </c>
    </row>
    <row r="63" spans="1:5" ht="24" x14ac:dyDescent="0.25">
      <c r="A63" s="49" t="s">
        <v>61</v>
      </c>
      <c r="B63" s="96" t="s">
        <v>62</v>
      </c>
      <c r="C63" s="51">
        <v>33999.4</v>
      </c>
      <c r="D63" s="51">
        <v>33999.4</v>
      </c>
      <c r="E63" s="160">
        <f t="shared" si="2"/>
        <v>1</v>
      </c>
    </row>
    <row r="64" spans="1:5" x14ac:dyDescent="0.25">
      <c r="A64" s="16" t="s">
        <v>63</v>
      </c>
      <c r="B64" s="95" t="s">
        <v>137</v>
      </c>
      <c r="C64" s="18">
        <v>8998.5300000000007</v>
      </c>
      <c r="D64" s="18">
        <v>8998.5300000000007</v>
      </c>
      <c r="E64" s="159">
        <f t="shared" si="2"/>
        <v>1</v>
      </c>
    </row>
    <row r="65" spans="1:5" x14ac:dyDescent="0.25">
      <c r="A65" s="49" t="s">
        <v>64</v>
      </c>
      <c r="B65" s="96" t="s">
        <v>65</v>
      </c>
      <c r="C65" s="51">
        <v>7414.34</v>
      </c>
      <c r="D65" s="51">
        <v>7414.34</v>
      </c>
      <c r="E65" s="160">
        <f t="shared" si="2"/>
        <v>1</v>
      </c>
    </row>
    <row r="66" spans="1:5" ht="24" x14ac:dyDescent="0.25">
      <c r="A66" s="49" t="s">
        <v>66</v>
      </c>
      <c r="B66" s="96" t="s">
        <v>67</v>
      </c>
      <c r="C66" s="51">
        <v>1584.19</v>
      </c>
      <c r="D66" s="51">
        <v>1584.19</v>
      </c>
      <c r="E66" s="160">
        <f t="shared" si="2"/>
        <v>1</v>
      </c>
    </row>
    <row r="67" spans="1:5" ht="24" x14ac:dyDescent="0.25">
      <c r="A67" s="16" t="s">
        <v>68</v>
      </c>
      <c r="B67" s="95" t="s">
        <v>138</v>
      </c>
      <c r="C67" s="18">
        <v>40280.31</v>
      </c>
      <c r="D67" s="18">
        <v>40280.31</v>
      </c>
      <c r="E67" s="159">
        <f t="shared" si="2"/>
        <v>1</v>
      </c>
    </row>
    <row r="68" spans="1:5" ht="24" x14ac:dyDescent="0.25">
      <c r="A68" s="49" t="s">
        <v>69</v>
      </c>
      <c r="B68" s="96" t="s">
        <v>70</v>
      </c>
      <c r="C68" s="51">
        <v>40280.31</v>
      </c>
      <c r="D68" s="51">
        <v>40280.31</v>
      </c>
      <c r="E68" s="160">
        <f t="shared" si="2"/>
        <v>1</v>
      </c>
    </row>
    <row r="69" spans="1:5" x14ac:dyDescent="0.25">
      <c r="A69" s="20">
        <v>7</v>
      </c>
      <c r="B69" s="108" t="s">
        <v>71</v>
      </c>
      <c r="C69" s="22">
        <v>2469648.8300000005</v>
      </c>
      <c r="D69" s="22">
        <v>2165297.7500000005</v>
      </c>
      <c r="E69" s="166">
        <f t="shared" si="2"/>
        <v>0.87676341822250092</v>
      </c>
    </row>
    <row r="70" spans="1:5" x14ac:dyDescent="0.25">
      <c r="A70" s="16" t="s">
        <v>72</v>
      </c>
      <c r="B70" s="95" t="s">
        <v>139</v>
      </c>
      <c r="C70" s="18">
        <v>659544.96</v>
      </c>
      <c r="D70" s="18">
        <v>649370.31000000006</v>
      </c>
      <c r="E70" s="159">
        <f t="shared" si="2"/>
        <v>0.9845732275779957</v>
      </c>
    </row>
    <row r="71" spans="1:5" x14ac:dyDescent="0.25">
      <c r="A71" s="49" t="s">
        <v>73</v>
      </c>
      <c r="B71" s="96" t="s">
        <v>39</v>
      </c>
      <c r="C71" s="51">
        <v>496391.97</v>
      </c>
      <c r="D71" s="51">
        <v>495540.19</v>
      </c>
      <c r="E71" s="160">
        <f t="shared" si="2"/>
        <v>0.99828405765709716</v>
      </c>
    </row>
    <row r="72" spans="1:5" x14ac:dyDescent="0.25">
      <c r="A72" s="49" t="s">
        <v>74</v>
      </c>
      <c r="B72" s="96" t="s">
        <v>41</v>
      </c>
      <c r="C72" s="51">
        <v>68170.73</v>
      </c>
      <c r="D72" s="51">
        <v>65437.819999999992</v>
      </c>
      <c r="E72" s="160">
        <f t="shared" si="2"/>
        <v>0.95991080042710408</v>
      </c>
    </row>
    <row r="73" spans="1:5" ht="24" x14ac:dyDescent="0.25">
      <c r="A73" s="49" t="s">
        <v>75</v>
      </c>
      <c r="B73" s="96" t="s">
        <v>76</v>
      </c>
      <c r="C73" s="51">
        <v>88200.26</v>
      </c>
      <c r="D73" s="51">
        <v>83624.37</v>
      </c>
      <c r="E73" s="160">
        <f t="shared" si="2"/>
        <v>0.94811931393399518</v>
      </c>
    </row>
    <row r="74" spans="1:5" x14ac:dyDescent="0.25">
      <c r="A74" s="49" t="s">
        <v>77</v>
      </c>
      <c r="B74" s="96" t="s">
        <v>78</v>
      </c>
      <c r="C74" s="51">
        <v>6782</v>
      </c>
      <c r="D74" s="51">
        <v>4767.93</v>
      </c>
      <c r="E74" s="160">
        <f t="shared" si="2"/>
        <v>0.70302713063992928</v>
      </c>
    </row>
    <row r="75" spans="1:5" x14ac:dyDescent="0.2">
      <c r="A75" s="16" t="s">
        <v>79</v>
      </c>
      <c r="B75" s="107" t="s">
        <v>140</v>
      </c>
      <c r="C75" s="18">
        <v>994586.39999999991</v>
      </c>
      <c r="D75" s="18">
        <v>835788.62</v>
      </c>
      <c r="E75" s="159">
        <f t="shared" si="2"/>
        <v>0.84033787310986763</v>
      </c>
    </row>
    <row r="76" spans="1:5" x14ac:dyDescent="0.25">
      <c r="A76" s="49" t="s">
        <v>80</v>
      </c>
      <c r="B76" s="96" t="s">
        <v>51</v>
      </c>
      <c r="C76" s="51">
        <v>193198.76</v>
      </c>
      <c r="D76" s="51">
        <v>189348.76</v>
      </c>
      <c r="E76" s="160">
        <f t="shared" si="2"/>
        <v>0.98007233586799414</v>
      </c>
    </row>
    <row r="77" spans="1:5" ht="24" x14ac:dyDescent="0.25">
      <c r="A77" s="49" t="s">
        <v>81</v>
      </c>
      <c r="B77" s="96" t="s">
        <v>82</v>
      </c>
      <c r="C77" s="51">
        <v>234.61</v>
      </c>
      <c r="D77" s="51">
        <v>234.61</v>
      </c>
      <c r="E77" s="160">
        <f t="shared" si="2"/>
        <v>1</v>
      </c>
    </row>
    <row r="78" spans="1:5" ht="24" x14ac:dyDescent="0.25">
      <c r="A78" s="49" t="s">
        <v>83</v>
      </c>
      <c r="B78" s="96" t="s">
        <v>84</v>
      </c>
      <c r="C78" s="51">
        <v>43935.31</v>
      </c>
      <c r="D78" s="51">
        <v>31849.5</v>
      </c>
      <c r="E78" s="160">
        <f t="shared" si="2"/>
        <v>0.72491806703992756</v>
      </c>
    </row>
    <row r="79" spans="1:5" ht="36" x14ac:dyDescent="0.25">
      <c r="A79" s="49" t="s">
        <v>85</v>
      </c>
      <c r="B79" s="96" t="s">
        <v>57</v>
      </c>
      <c r="C79" s="51">
        <v>433348.38</v>
      </c>
      <c r="D79" s="51">
        <v>349242.92000000004</v>
      </c>
      <c r="E79" s="160">
        <f t="shared" si="2"/>
        <v>0.80591721607451272</v>
      </c>
    </row>
    <row r="80" spans="1:5" x14ac:dyDescent="0.25">
      <c r="A80" s="49" t="s">
        <v>86</v>
      </c>
      <c r="B80" s="96" t="s">
        <v>87</v>
      </c>
      <c r="C80" s="51">
        <v>0</v>
      </c>
      <c r="D80" s="51">
        <v>0</v>
      </c>
      <c r="E80" s="160" t="s">
        <v>236</v>
      </c>
    </row>
    <row r="81" spans="1:5" ht="24" x14ac:dyDescent="0.25">
      <c r="A81" s="49" t="s">
        <v>88</v>
      </c>
      <c r="B81" s="96" t="s">
        <v>89</v>
      </c>
      <c r="C81" s="51">
        <v>323869.33999999991</v>
      </c>
      <c r="D81" s="51">
        <v>265112.82999999996</v>
      </c>
      <c r="E81" s="160">
        <f t="shared" si="2"/>
        <v>0.81857958521174012</v>
      </c>
    </row>
    <row r="82" spans="1:5" x14ac:dyDescent="0.25">
      <c r="A82" s="49" t="s">
        <v>90</v>
      </c>
      <c r="B82" s="96" t="s">
        <v>91</v>
      </c>
      <c r="C82" s="51">
        <v>0</v>
      </c>
      <c r="D82" s="51">
        <v>0</v>
      </c>
      <c r="E82" s="160" t="s">
        <v>236</v>
      </c>
    </row>
    <row r="83" spans="1:5" x14ac:dyDescent="0.25">
      <c r="A83" s="16" t="s">
        <v>92</v>
      </c>
      <c r="B83" s="95" t="s">
        <v>141</v>
      </c>
      <c r="C83" s="18">
        <v>776250.08000000031</v>
      </c>
      <c r="D83" s="18">
        <v>640871.43000000017</v>
      </c>
      <c r="E83" s="159">
        <f t="shared" si="2"/>
        <v>0.82559918061457704</v>
      </c>
    </row>
    <row r="84" spans="1:5" x14ac:dyDescent="0.25">
      <c r="A84" s="49" t="s">
        <v>93</v>
      </c>
      <c r="B84" s="96" t="s">
        <v>94</v>
      </c>
      <c r="C84" s="51">
        <v>711143.15000000026</v>
      </c>
      <c r="D84" s="51">
        <v>581734.05000000016</v>
      </c>
      <c r="E84" s="160">
        <f t="shared" si="2"/>
        <v>0.81802665187733292</v>
      </c>
    </row>
    <row r="85" spans="1:5" ht="36" x14ac:dyDescent="0.25">
      <c r="A85" s="49" t="s">
        <v>95</v>
      </c>
      <c r="B85" s="96" t="s">
        <v>96</v>
      </c>
      <c r="C85" s="51">
        <v>1506.91</v>
      </c>
      <c r="D85" s="51">
        <v>1506.91</v>
      </c>
      <c r="E85" s="160">
        <f t="shared" si="2"/>
        <v>1</v>
      </c>
    </row>
    <row r="86" spans="1:5" x14ac:dyDescent="0.25">
      <c r="A86" s="49" t="s">
        <v>97</v>
      </c>
      <c r="B86" s="96" t="s">
        <v>98</v>
      </c>
      <c r="C86" s="51">
        <v>63600.020000000004</v>
      </c>
      <c r="D86" s="51">
        <v>57630.47</v>
      </c>
      <c r="E86" s="160">
        <f t="shared" si="2"/>
        <v>0.90613918045937714</v>
      </c>
    </row>
    <row r="87" spans="1:5" x14ac:dyDescent="0.25">
      <c r="A87" s="16" t="s">
        <v>99</v>
      </c>
      <c r="B87" s="95" t="s">
        <v>142</v>
      </c>
      <c r="C87" s="18">
        <v>24267.39</v>
      </c>
      <c r="D87" s="18">
        <v>24267.39</v>
      </c>
      <c r="E87" s="159">
        <f t="shared" si="2"/>
        <v>1</v>
      </c>
    </row>
    <row r="88" spans="1:5" x14ac:dyDescent="0.25">
      <c r="A88" s="49" t="s">
        <v>100</v>
      </c>
      <c r="B88" s="96" t="s">
        <v>65</v>
      </c>
      <c r="C88" s="51">
        <v>360</v>
      </c>
      <c r="D88" s="51">
        <v>360</v>
      </c>
      <c r="E88" s="160">
        <f t="shared" si="2"/>
        <v>1</v>
      </c>
    </row>
    <row r="89" spans="1:5" ht="24" x14ac:dyDescent="0.25">
      <c r="A89" s="49" t="s">
        <v>101</v>
      </c>
      <c r="B89" s="96" t="s">
        <v>67</v>
      </c>
      <c r="C89" s="51">
        <v>22388.23</v>
      </c>
      <c r="D89" s="51">
        <v>22388.23</v>
      </c>
      <c r="E89" s="160">
        <f t="shared" si="2"/>
        <v>1</v>
      </c>
    </row>
    <row r="90" spans="1:5" x14ac:dyDescent="0.25">
      <c r="A90" s="49" t="s">
        <v>102</v>
      </c>
      <c r="B90" s="96" t="s">
        <v>103</v>
      </c>
      <c r="C90" s="51">
        <v>1519.16</v>
      </c>
      <c r="D90" s="51">
        <v>1519.16</v>
      </c>
      <c r="E90" s="160">
        <f t="shared" si="2"/>
        <v>1</v>
      </c>
    </row>
    <row r="91" spans="1:5" ht="24" x14ac:dyDescent="0.25">
      <c r="A91" s="16" t="s">
        <v>104</v>
      </c>
      <c r="B91" s="95" t="s">
        <v>143</v>
      </c>
      <c r="C91" s="18">
        <v>15000</v>
      </c>
      <c r="D91" s="18">
        <v>15000</v>
      </c>
      <c r="E91" s="159">
        <f t="shared" si="2"/>
        <v>1</v>
      </c>
    </row>
    <row r="92" spans="1:5" ht="24" x14ac:dyDescent="0.25">
      <c r="A92" s="49" t="s">
        <v>105</v>
      </c>
      <c r="B92" s="96" t="s">
        <v>106</v>
      </c>
      <c r="C92" s="51">
        <v>15000</v>
      </c>
      <c r="D92" s="51">
        <v>15000</v>
      </c>
      <c r="E92" s="160">
        <f t="shared" si="2"/>
        <v>1</v>
      </c>
    </row>
    <row r="93" spans="1:5" x14ac:dyDescent="0.25">
      <c r="A93" s="20">
        <v>8</v>
      </c>
      <c r="B93" s="108" t="s">
        <v>107</v>
      </c>
      <c r="C93" s="22">
        <v>10585.9</v>
      </c>
      <c r="D93" s="22">
        <v>10585.9</v>
      </c>
      <c r="E93" s="166">
        <f t="shared" si="2"/>
        <v>1</v>
      </c>
    </row>
    <row r="94" spans="1:5" x14ac:dyDescent="0.25">
      <c r="A94" s="16" t="s">
        <v>108</v>
      </c>
      <c r="B94" s="95" t="s">
        <v>144</v>
      </c>
      <c r="C94" s="18">
        <v>10585.9</v>
      </c>
      <c r="D94" s="18">
        <v>10585.9</v>
      </c>
      <c r="E94" s="159">
        <f t="shared" si="2"/>
        <v>1</v>
      </c>
    </row>
    <row r="95" spans="1:5" x14ac:dyDescent="0.25">
      <c r="A95" s="49" t="s">
        <v>109</v>
      </c>
      <c r="B95" s="96" t="s">
        <v>110</v>
      </c>
      <c r="C95" s="51">
        <v>10585.9</v>
      </c>
      <c r="D95" s="51">
        <v>10585.9</v>
      </c>
      <c r="E95" s="160">
        <f t="shared" si="2"/>
        <v>1</v>
      </c>
    </row>
    <row r="96" spans="1:5" x14ac:dyDescent="0.25">
      <c r="A96" s="49" t="s">
        <v>111</v>
      </c>
      <c r="B96" s="96" t="s">
        <v>112</v>
      </c>
      <c r="C96" s="51">
        <v>0</v>
      </c>
      <c r="D96" s="51">
        <v>0</v>
      </c>
      <c r="E96" s="160" t="s">
        <v>236</v>
      </c>
    </row>
    <row r="97" spans="1:5" x14ac:dyDescent="0.25">
      <c r="A97" s="20">
        <v>9</v>
      </c>
      <c r="B97" s="108" t="s">
        <v>113</v>
      </c>
      <c r="C97" s="22">
        <v>426598.38</v>
      </c>
      <c r="D97" s="22">
        <v>426598.38</v>
      </c>
      <c r="E97" s="166">
        <f t="shared" si="2"/>
        <v>1</v>
      </c>
    </row>
    <row r="98" spans="1:5" x14ac:dyDescent="0.25">
      <c r="A98" s="16" t="s">
        <v>114</v>
      </c>
      <c r="B98" s="95" t="s">
        <v>145</v>
      </c>
      <c r="C98" s="18">
        <v>94946.11</v>
      </c>
      <c r="D98" s="18">
        <v>94946.11</v>
      </c>
      <c r="E98" s="159">
        <f t="shared" si="2"/>
        <v>1</v>
      </c>
    </row>
    <row r="99" spans="1:5" x14ac:dyDescent="0.25">
      <c r="A99" s="49" t="s">
        <v>115</v>
      </c>
      <c r="B99" s="96" t="s">
        <v>116</v>
      </c>
      <c r="C99" s="51">
        <v>94946.11</v>
      </c>
      <c r="D99" s="51">
        <v>94946.11</v>
      </c>
      <c r="E99" s="160">
        <f t="shared" si="2"/>
        <v>1</v>
      </c>
    </row>
    <row r="100" spans="1:5" x14ac:dyDescent="0.25">
      <c r="A100" s="16" t="s">
        <v>117</v>
      </c>
      <c r="B100" s="95" t="s">
        <v>146</v>
      </c>
      <c r="C100" s="18">
        <v>331063.77</v>
      </c>
      <c r="D100" s="18">
        <v>331063.77</v>
      </c>
      <c r="E100" s="159">
        <f t="shared" si="2"/>
        <v>1</v>
      </c>
    </row>
    <row r="101" spans="1:5" x14ac:dyDescent="0.25">
      <c r="A101" s="49" t="s">
        <v>118</v>
      </c>
      <c r="B101" s="96" t="s">
        <v>119</v>
      </c>
      <c r="C101" s="51">
        <v>331063.77</v>
      </c>
      <c r="D101" s="51">
        <v>331063.77</v>
      </c>
      <c r="E101" s="160">
        <f t="shared" si="2"/>
        <v>1</v>
      </c>
    </row>
    <row r="102" spans="1:5" x14ac:dyDescent="0.25">
      <c r="A102" s="16" t="s">
        <v>120</v>
      </c>
      <c r="B102" s="95" t="s">
        <v>147</v>
      </c>
      <c r="C102" s="18">
        <v>588.5</v>
      </c>
      <c r="D102" s="18">
        <v>588.5</v>
      </c>
      <c r="E102" s="159">
        <f t="shared" si="2"/>
        <v>1</v>
      </c>
    </row>
    <row r="103" spans="1:5" ht="24" x14ac:dyDescent="0.25">
      <c r="A103" s="49" t="s">
        <v>121</v>
      </c>
      <c r="B103" s="109" t="s">
        <v>122</v>
      </c>
      <c r="C103" s="81">
        <v>588.5</v>
      </c>
      <c r="D103" s="81">
        <v>588.5</v>
      </c>
      <c r="E103" s="167">
        <f t="shared" si="2"/>
        <v>1</v>
      </c>
    </row>
    <row r="104" spans="1:5" x14ac:dyDescent="0.2">
      <c r="A104" s="82"/>
      <c r="B104" s="110" t="s">
        <v>123</v>
      </c>
      <c r="C104" s="73">
        <f t="shared" ref="C104" si="3">C48+C69+C93+C97</f>
        <v>3462450.1700000004</v>
      </c>
      <c r="D104" s="73">
        <v>3154325.9400000004</v>
      </c>
      <c r="E104" s="161">
        <f t="shared" si="2"/>
        <v>0.91100977201933275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H103"/>
  <sheetViews>
    <sheetView zoomScale="86" zoomScaleNormal="86" workbookViewId="0">
      <selection sqref="A1:F1"/>
    </sheetView>
  </sheetViews>
  <sheetFormatPr baseColWidth="10" defaultRowHeight="12" x14ac:dyDescent="0.2"/>
  <cols>
    <col min="1" max="1" width="11.42578125" style="87"/>
    <col min="2" max="2" width="11.5703125" style="154" bestFit="1" customWidth="1"/>
    <col min="3" max="3" width="38.28515625" style="112" customWidth="1"/>
    <col min="4" max="4" width="17.140625" style="155" bestFit="1" customWidth="1"/>
    <col min="5" max="5" width="9.85546875" style="156" bestFit="1" customWidth="1"/>
    <col min="6" max="16384" width="11.42578125" style="87"/>
  </cols>
  <sheetData>
    <row r="1" spans="1:6" ht="16.5" thickBot="1" x14ac:dyDescent="0.3">
      <c r="A1" s="388" t="s">
        <v>148</v>
      </c>
      <c r="B1" s="389"/>
      <c r="C1" s="389"/>
      <c r="D1" s="389"/>
      <c r="E1" s="389"/>
      <c r="F1" s="390"/>
    </row>
    <row r="2" spans="1:6" x14ac:dyDescent="0.2">
      <c r="A2" s="117"/>
      <c r="B2" s="118"/>
      <c r="C2" s="119"/>
      <c r="D2" s="120"/>
      <c r="E2" s="121"/>
      <c r="F2" s="122"/>
    </row>
    <row r="3" spans="1:6" x14ac:dyDescent="0.2">
      <c r="A3" s="117"/>
      <c r="B3" s="118"/>
      <c r="C3" s="119"/>
      <c r="D3" s="120"/>
      <c r="E3" s="121"/>
      <c r="F3" s="122"/>
    </row>
    <row r="4" spans="1:6" x14ac:dyDescent="0.2">
      <c r="A4" s="117"/>
      <c r="B4" s="118"/>
      <c r="C4" s="119"/>
      <c r="D4" s="120"/>
      <c r="E4" s="121"/>
      <c r="F4" s="122"/>
    </row>
    <row r="5" spans="1:6" x14ac:dyDescent="0.2">
      <c r="A5" s="117"/>
      <c r="B5" s="118"/>
      <c r="C5" s="119"/>
      <c r="D5" s="120"/>
      <c r="E5" s="121"/>
      <c r="F5" s="122"/>
    </row>
    <row r="6" spans="1:6" x14ac:dyDescent="0.2">
      <c r="A6" s="117"/>
      <c r="B6" s="118"/>
      <c r="C6" s="119"/>
      <c r="D6" s="120"/>
      <c r="E6" s="121"/>
      <c r="F6" s="122"/>
    </row>
    <row r="7" spans="1:6" x14ac:dyDescent="0.2">
      <c r="A7" s="117"/>
      <c r="B7" s="123" t="s">
        <v>149</v>
      </c>
      <c r="C7" s="124" t="s">
        <v>33</v>
      </c>
      <c r="D7" s="32" t="s">
        <v>4</v>
      </c>
      <c r="E7" s="125" t="s">
        <v>150</v>
      </c>
      <c r="F7" s="122"/>
    </row>
    <row r="8" spans="1:6" x14ac:dyDescent="0.2">
      <c r="A8" s="117"/>
      <c r="B8" s="126">
        <v>1</v>
      </c>
      <c r="C8" s="127" t="s">
        <v>151</v>
      </c>
      <c r="D8" s="128">
        <v>726840.85</v>
      </c>
      <c r="E8" s="58">
        <v>0.19294518230812396</v>
      </c>
      <c r="F8" s="122"/>
    </row>
    <row r="9" spans="1:6" x14ac:dyDescent="0.2">
      <c r="A9" s="117"/>
      <c r="B9" s="129">
        <v>2</v>
      </c>
      <c r="C9" s="139" t="s">
        <v>152</v>
      </c>
      <c r="D9" s="140">
        <v>2318408.2700000005</v>
      </c>
      <c r="E9" s="141">
        <v>0.6154383126922659</v>
      </c>
      <c r="F9" s="122"/>
    </row>
    <row r="10" spans="1:6" x14ac:dyDescent="0.2">
      <c r="A10" s="117"/>
      <c r="B10" s="129">
        <v>3</v>
      </c>
      <c r="C10" s="130" t="s">
        <v>153</v>
      </c>
      <c r="D10" s="131">
        <v>721835.6100000001</v>
      </c>
      <c r="E10" s="132">
        <v>0.19161650499961014</v>
      </c>
      <c r="F10" s="122"/>
    </row>
    <row r="11" spans="1:6" s="86" customFormat="1" x14ac:dyDescent="0.2">
      <c r="A11" s="133"/>
      <c r="B11" s="134"/>
      <c r="C11" s="135" t="s">
        <v>154</v>
      </c>
      <c r="D11" s="73">
        <v>3767084.7300000004</v>
      </c>
      <c r="E11" s="89">
        <v>1</v>
      </c>
      <c r="F11" s="136"/>
    </row>
    <row r="12" spans="1:6" x14ac:dyDescent="0.2">
      <c r="A12" s="117"/>
      <c r="B12" s="118"/>
      <c r="C12" s="119"/>
      <c r="D12" s="120"/>
      <c r="E12" s="121"/>
      <c r="F12" s="122"/>
    </row>
    <row r="13" spans="1:6" x14ac:dyDescent="0.2">
      <c r="A13" s="117"/>
      <c r="B13" s="137"/>
      <c r="C13" s="119"/>
      <c r="D13" s="120"/>
      <c r="E13" s="121"/>
      <c r="F13" s="122"/>
    </row>
    <row r="14" spans="1:6" x14ac:dyDescent="0.2">
      <c r="A14" s="117"/>
      <c r="B14" s="118"/>
      <c r="C14" s="138"/>
      <c r="D14" s="120"/>
      <c r="E14" s="121"/>
      <c r="F14" s="122"/>
    </row>
    <row r="15" spans="1:6" x14ac:dyDescent="0.2">
      <c r="A15" s="117"/>
      <c r="B15" s="118"/>
      <c r="C15" s="119"/>
      <c r="D15" s="120"/>
      <c r="E15" s="121"/>
      <c r="F15" s="122"/>
    </row>
    <row r="16" spans="1:6" x14ac:dyDescent="0.2">
      <c r="A16" s="117"/>
      <c r="B16" s="118"/>
      <c r="C16" s="119"/>
      <c r="D16" s="120"/>
      <c r="E16" s="121"/>
      <c r="F16" s="122"/>
    </row>
    <row r="17" spans="1:6" x14ac:dyDescent="0.2">
      <c r="A17" s="117"/>
      <c r="B17" s="123" t="s">
        <v>149</v>
      </c>
      <c r="C17" s="124" t="s">
        <v>33</v>
      </c>
      <c r="D17" s="32" t="s">
        <v>4</v>
      </c>
      <c r="E17" s="125" t="s">
        <v>150</v>
      </c>
      <c r="F17" s="122"/>
    </row>
    <row r="18" spans="1:6" x14ac:dyDescent="0.2">
      <c r="A18" s="117"/>
      <c r="B18" s="126" t="s">
        <v>8</v>
      </c>
      <c r="C18" s="127" t="s">
        <v>9</v>
      </c>
      <c r="D18" s="128">
        <v>262683.89</v>
      </c>
      <c r="E18" s="58">
        <v>0.36140496231052505</v>
      </c>
      <c r="F18" s="122"/>
    </row>
    <row r="19" spans="1:6" x14ac:dyDescent="0.2">
      <c r="A19" s="117"/>
      <c r="B19" s="129" t="s">
        <v>10</v>
      </c>
      <c r="C19" s="139" t="s">
        <v>11</v>
      </c>
      <c r="D19" s="140">
        <v>38064.749999999993</v>
      </c>
      <c r="E19" s="141">
        <v>5.2370130269920837E-2</v>
      </c>
      <c r="F19" s="122"/>
    </row>
    <row r="20" spans="1:6" ht="24" x14ac:dyDescent="0.2">
      <c r="A20" s="117"/>
      <c r="B20" s="129" t="s">
        <v>12</v>
      </c>
      <c r="C20" s="139" t="s">
        <v>13</v>
      </c>
      <c r="D20" s="140">
        <v>41463.050000000017</v>
      </c>
      <c r="E20" s="141">
        <v>5.704556919166006E-2</v>
      </c>
      <c r="F20" s="122"/>
    </row>
    <row r="21" spans="1:6" x14ac:dyDescent="0.2">
      <c r="A21" s="117"/>
      <c r="B21" s="129" t="s">
        <v>14</v>
      </c>
      <c r="C21" s="139" t="s">
        <v>15</v>
      </c>
      <c r="D21" s="140">
        <v>11920.74</v>
      </c>
      <c r="E21" s="141">
        <v>1.6400756781900741E-2</v>
      </c>
      <c r="F21" s="122"/>
    </row>
    <row r="22" spans="1:6" x14ac:dyDescent="0.2">
      <c r="A22" s="117"/>
      <c r="B22" s="129" t="s">
        <v>16</v>
      </c>
      <c r="C22" s="139" t="s">
        <v>17</v>
      </c>
      <c r="D22" s="140">
        <v>350290.27</v>
      </c>
      <c r="E22" s="141">
        <v>0.48193530949725788</v>
      </c>
      <c r="F22" s="122"/>
    </row>
    <row r="23" spans="1:6" x14ac:dyDescent="0.2">
      <c r="A23" s="117"/>
      <c r="B23" s="129" t="s">
        <v>18</v>
      </c>
      <c r="C23" s="130" t="s">
        <v>19</v>
      </c>
      <c r="D23" s="131">
        <v>22418.15</v>
      </c>
      <c r="E23" s="132">
        <v>3.0843271948735405E-2</v>
      </c>
      <c r="F23" s="122"/>
    </row>
    <row r="24" spans="1:6" s="86" customFormat="1" x14ac:dyDescent="0.2">
      <c r="A24" s="133"/>
      <c r="B24" s="134"/>
      <c r="C24" s="135" t="s">
        <v>160</v>
      </c>
      <c r="D24" s="73">
        <v>726840.85000000009</v>
      </c>
      <c r="E24" s="89">
        <v>0.99999999999999989</v>
      </c>
      <c r="F24" s="136"/>
    </row>
    <row r="25" spans="1:6" x14ac:dyDescent="0.2">
      <c r="A25" s="117"/>
      <c r="B25" s="118"/>
      <c r="C25" s="119"/>
      <c r="D25" s="120"/>
      <c r="E25" s="121"/>
      <c r="F25" s="122"/>
    </row>
    <row r="26" spans="1:6" x14ac:dyDescent="0.2">
      <c r="A26" s="117"/>
      <c r="B26" s="118"/>
      <c r="C26" s="119"/>
      <c r="D26" s="120"/>
      <c r="E26" s="121"/>
      <c r="F26" s="122"/>
    </row>
    <row r="27" spans="1:6" x14ac:dyDescent="0.2">
      <c r="A27" s="117"/>
      <c r="B27" s="118"/>
      <c r="C27" s="138"/>
      <c r="D27" s="120"/>
      <c r="E27" s="121"/>
      <c r="F27" s="122"/>
    </row>
    <row r="28" spans="1:6" x14ac:dyDescent="0.2">
      <c r="A28" s="117"/>
      <c r="B28" s="118"/>
      <c r="C28" s="119"/>
      <c r="D28" s="120"/>
      <c r="E28" s="121"/>
      <c r="F28" s="122"/>
    </row>
    <row r="29" spans="1:6" x14ac:dyDescent="0.2">
      <c r="A29" s="117"/>
      <c r="B29" s="118"/>
      <c r="C29" s="119"/>
      <c r="D29" s="120"/>
      <c r="E29" s="121"/>
      <c r="F29" s="122"/>
    </row>
    <row r="30" spans="1:6" x14ac:dyDescent="0.2">
      <c r="A30" s="117"/>
      <c r="B30" s="118"/>
      <c r="C30" s="119"/>
      <c r="D30" s="120"/>
      <c r="E30" s="121"/>
      <c r="F30" s="122"/>
    </row>
    <row r="31" spans="1:6" x14ac:dyDescent="0.2">
      <c r="A31" s="117"/>
      <c r="B31" s="123" t="s">
        <v>149</v>
      </c>
      <c r="C31" s="124" t="s">
        <v>33</v>
      </c>
      <c r="D31" s="32" t="s">
        <v>4</v>
      </c>
      <c r="E31" s="125" t="s">
        <v>150</v>
      </c>
      <c r="F31" s="122"/>
    </row>
    <row r="32" spans="1:6" ht="24" x14ac:dyDescent="0.2">
      <c r="A32" s="117"/>
      <c r="B32" s="168" t="s">
        <v>23</v>
      </c>
      <c r="C32" s="169" t="s">
        <v>161</v>
      </c>
      <c r="D32" s="131">
        <v>2318408.2700000005</v>
      </c>
      <c r="E32" s="132">
        <v>1</v>
      </c>
      <c r="F32" s="122"/>
    </row>
    <row r="33" spans="1:8" s="86" customFormat="1" x14ac:dyDescent="0.2">
      <c r="A33" s="133"/>
      <c r="B33" s="134"/>
      <c r="C33" s="135" t="s">
        <v>162</v>
      </c>
      <c r="D33" s="73">
        <v>2318408.2700000005</v>
      </c>
      <c r="E33" s="89">
        <v>1</v>
      </c>
      <c r="F33" s="136"/>
    </row>
    <row r="34" spans="1:8" x14ac:dyDescent="0.2">
      <c r="A34" s="117"/>
      <c r="B34" s="118"/>
      <c r="C34" s="119"/>
      <c r="D34" s="120"/>
      <c r="E34" s="121"/>
      <c r="F34" s="122"/>
    </row>
    <row r="35" spans="1:8" x14ac:dyDescent="0.2">
      <c r="A35" s="117"/>
      <c r="B35" s="118"/>
      <c r="C35" s="138"/>
      <c r="D35" s="120"/>
      <c r="E35" s="121"/>
      <c r="F35" s="122"/>
    </row>
    <row r="36" spans="1:8" x14ac:dyDescent="0.2">
      <c r="A36" s="117"/>
      <c r="B36" s="118"/>
      <c r="C36" s="119"/>
      <c r="D36" s="120"/>
      <c r="E36" s="121"/>
      <c r="F36" s="122"/>
    </row>
    <row r="37" spans="1:8" x14ac:dyDescent="0.2">
      <c r="A37" s="117"/>
      <c r="B37" s="118"/>
      <c r="C37" s="119"/>
      <c r="D37" s="120"/>
      <c r="E37" s="121"/>
      <c r="F37" s="122"/>
    </row>
    <row r="38" spans="1:8" x14ac:dyDescent="0.2">
      <c r="A38" s="117"/>
      <c r="B38" s="118"/>
      <c r="C38" s="119"/>
      <c r="D38" s="120"/>
      <c r="E38" s="121"/>
      <c r="F38" s="122"/>
    </row>
    <row r="39" spans="1:8" x14ac:dyDescent="0.2">
      <c r="A39" s="117"/>
      <c r="B39" s="123" t="s">
        <v>149</v>
      </c>
      <c r="C39" s="124" t="s">
        <v>33</v>
      </c>
      <c r="D39" s="32" t="s">
        <v>4</v>
      </c>
      <c r="E39" s="125" t="s">
        <v>150</v>
      </c>
      <c r="F39" s="122"/>
    </row>
    <row r="40" spans="1:8" x14ac:dyDescent="0.2">
      <c r="A40" s="117"/>
      <c r="B40" s="126" t="s">
        <v>26</v>
      </c>
      <c r="C40" s="127" t="s">
        <v>163</v>
      </c>
      <c r="D40" s="128">
        <v>273265.48000000004</v>
      </c>
      <c r="E40" s="58">
        <v>0.37857023983618654</v>
      </c>
      <c r="F40" s="122"/>
    </row>
    <row r="41" spans="1:8" x14ac:dyDescent="0.2">
      <c r="A41" s="117"/>
      <c r="B41" s="129" t="s">
        <v>30</v>
      </c>
      <c r="C41" s="130" t="s">
        <v>31</v>
      </c>
      <c r="D41" s="131">
        <v>448570.13</v>
      </c>
      <c r="E41" s="132">
        <v>0.62142976016381335</v>
      </c>
      <c r="F41" s="122"/>
    </row>
    <row r="42" spans="1:8" s="86" customFormat="1" x14ac:dyDescent="0.2">
      <c r="A42" s="133"/>
      <c r="B42" s="134"/>
      <c r="C42" s="135" t="s">
        <v>164</v>
      </c>
      <c r="D42" s="73">
        <v>721835.6100000001</v>
      </c>
      <c r="E42" s="89">
        <v>0.99999999999999989</v>
      </c>
      <c r="F42" s="136"/>
    </row>
    <row r="43" spans="1:8" s="86" customFormat="1" x14ac:dyDescent="0.2">
      <c r="A43" s="133"/>
      <c r="B43" s="134"/>
      <c r="C43" s="142"/>
      <c r="D43" s="53"/>
      <c r="E43" s="143"/>
      <c r="F43" s="136"/>
      <c r="H43" s="285"/>
    </row>
    <row r="44" spans="1:8" s="86" customFormat="1" x14ac:dyDescent="0.2">
      <c r="A44" s="133"/>
      <c r="B44" s="134"/>
      <c r="C44" s="142"/>
      <c r="D44" s="53"/>
      <c r="E44" s="143"/>
      <c r="F44" s="136"/>
    </row>
    <row r="45" spans="1:8" s="86" customFormat="1" x14ac:dyDescent="0.2">
      <c r="A45" s="133"/>
      <c r="B45" s="134"/>
      <c r="C45" s="142"/>
      <c r="D45" s="53"/>
      <c r="E45" s="143"/>
      <c r="F45" s="136"/>
    </row>
    <row r="46" spans="1:8" ht="12.75" thickBot="1" x14ac:dyDescent="0.25">
      <c r="A46" s="144"/>
      <c r="B46" s="145"/>
      <c r="C46" s="146"/>
      <c r="D46" s="147"/>
      <c r="E46" s="148"/>
      <c r="F46" s="149"/>
    </row>
    <row r="47" spans="1:8" ht="16.5" thickBot="1" x14ac:dyDescent="0.3">
      <c r="A47" s="388" t="s">
        <v>155</v>
      </c>
      <c r="B47" s="389"/>
      <c r="C47" s="389"/>
      <c r="D47" s="389"/>
      <c r="E47" s="389"/>
      <c r="F47" s="390"/>
    </row>
    <row r="48" spans="1:8" x14ac:dyDescent="0.2">
      <c r="A48" s="117"/>
      <c r="B48" s="118"/>
      <c r="C48" s="119"/>
      <c r="D48" s="120"/>
      <c r="E48" s="121"/>
      <c r="F48" s="122"/>
    </row>
    <row r="49" spans="1:6" x14ac:dyDescent="0.2">
      <c r="A49" s="117"/>
      <c r="B49" s="118"/>
      <c r="C49" s="119"/>
      <c r="D49" s="120"/>
      <c r="E49" s="121"/>
      <c r="F49" s="122"/>
    </row>
    <row r="50" spans="1:6" x14ac:dyDescent="0.2">
      <c r="A50" s="117"/>
      <c r="B50" s="118"/>
      <c r="C50" s="119"/>
      <c r="D50" s="120"/>
      <c r="E50" s="121"/>
      <c r="F50" s="122"/>
    </row>
    <row r="51" spans="1:6" x14ac:dyDescent="0.2">
      <c r="A51" s="117"/>
      <c r="B51" s="118"/>
      <c r="C51" s="119"/>
      <c r="D51" s="120"/>
      <c r="E51" s="121"/>
      <c r="F51" s="122"/>
    </row>
    <row r="52" spans="1:6" x14ac:dyDescent="0.2">
      <c r="A52" s="117"/>
      <c r="B52" s="118"/>
      <c r="C52" s="119"/>
      <c r="D52" s="120"/>
      <c r="E52" s="121"/>
      <c r="F52" s="122"/>
    </row>
    <row r="53" spans="1:6" x14ac:dyDescent="0.2">
      <c r="A53" s="117"/>
      <c r="B53" s="123" t="s">
        <v>149</v>
      </c>
      <c r="C53" s="124" t="s">
        <v>33</v>
      </c>
      <c r="D53" s="32" t="s">
        <v>4</v>
      </c>
      <c r="E53" s="125" t="s">
        <v>150</v>
      </c>
      <c r="F53" s="122"/>
    </row>
    <row r="54" spans="1:6" x14ac:dyDescent="0.2">
      <c r="A54" s="117"/>
      <c r="B54" s="126">
        <v>5</v>
      </c>
      <c r="C54" s="127" t="s">
        <v>156</v>
      </c>
      <c r="D54" s="128">
        <v>555617.05999999994</v>
      </c>
      <c r="E54" s="58">
        <v>0.1604693303066366</v>
      </c>
      <c r="F54" s="122"/>
    </row>
    <row r="55" spans="1:6" x14ac:dyDescent="0.2">
      <c r="A55" s="117"/>
      <c r="B55" s="129">
        <v>7</v>
      </c>
      <c r="C55" s="139" t="s">
        <v>157</v>
      </c>
      <c r="D55" s="140">
        <v>2469648.8299999996</v>
      </c>
      <c r="E55" s="141">
        <v>0.71326624463739219</v>
      </c>
      <c r="F55" s="122"/>
    </row>
    <row r="56" spans="1:6" x14ac:dyDescent="0.2">
      <c r="A56" s="117"/>
      <c r="B56" s="129">
        <v>8</v>
      </c>
      <c r="C56" s="139" t="s">
        <v>158</v>
      </c>
      <c r="D56" s="140">
        <v>10585.9</v>
      </c>
      <c r="E56" s="141">
        <v>3.0573436382479407E-3</v>
      </c>
      <c r="F56" s="122"/>
    </row>
    <row r="57" spans="1:6" x14ac:dyDescent="0.2">
      <c r="A57" s="117"/>
      <c r="B57" s="129">
        <v>9</v>
      </c>
      <c r="C57" s="130" t="s">
        <v>159</v>
      </c>
      <c r="D57" s="131">
        <v>426598.38</v>
      </c>
      <c r="E57" s="132">
        <v>0.12320708141772335</v>
      </c>
      <c r="F57" s="122"/>
    </row>
    <row r="58" spans="1:6" s="86" customFormat="1" x14ac:dyDescent="0.2">
      <c r="A58" s="133"/>
      <c r="B58" s="134"/>
      <c r="C58" s="135" t="s">
        <v>237</v>
      </c>
      <c r="D58" s="73">
        <v>3462450.1699999995</v>
      </c>
      <c r="E58" s="89">
        <v>1</v>
      </c>
      <c r="F58" s="136"/>
    </row>
    <row r="59" spans="1:6" x14ac:dyDescent="0.2">
      <c r="A59" s="117"/>
      <c r="B59" s="118"/>
      <c r="C59" s="138"/>
      <c r="D59" s="120"/>
      <c r="E59" s="121"/>
      <c r="F59" s="122"/>
    </row>
    <row r="60" spans="1:6" s="150" customFormat="1" x14ac:dyDescent="0.2">
      <c r="A60" s="117"/>
      <c r="B60" s="118"/>
      <c r="C60" s="106"/>
      <c r="D60" s="120"/>
      <c r="E60" s="121"/>
      <c r="F60" s="122"/>
    </row>
    <row r="61" spans="1:6" x14ac:dyDescent="0.2">
      <c r="A61" s="117"/>
      <c r="B61" s="118"/>
      <c r="C61" s="119"/>
      <c r="D61" s="120"/>
      <c r="E61" s="121"/>
      <c r="F61" s="122"/>
    </row>
    <row r="62" spans="1:6" x14ac:dyDescent="0.2">
      <c r="A62" s="117"/>
      <c r="B62" s="118"/>
      <c r="C62" s="119"/>
      <c r="D62" s="120"/>
      <c r="E62" s="121"/>
      <c r="F62" s="122"/>
    </row>
    <row r="63" spans="1:6" x14ac:dyDescent="0.2">
      <c r="A63" s="117"/>
      <c r="B63" s="118"/>
      <c r="C63" s="119"/>
      <c r="D63" s="120"/>
      <c r="E63" s="121"/>
      <c r="F63" s="122"/>
    </row>
    <row r="64" spans="1:6" x14ac:dyDescent="0.2">
      <c r="A64" s="117"/>
      <c r="B64" s="123" t="s">
        <v>149</v>
      </c>
      <c r="C64" s="124" t="s">
        <v>33</v>
      </c>
      <c r="D64" s="32" t="s">
        <v>4</v>
      </c>
      <c r="E64" s="125" t="s">
        <v>150</v>
      </c>
      <c r="F64" s="122"/>
    </row>
    <row r="65" spans="1:6" x14ac:dyDescent="0.2">
      <c r="A65" s="117"/>
      <c r="B65" s="126" t="s">
        <v>37</v>
      </c>
      <c r="C65" s="127" t="s">
        <v>165</v>
      </c>
      <c r="D65" s="128">
        <v>422498.58000000007</v>
      </c>
      <c r="E65" s="58">
        <v>0.76041326016879329</v>
      </c>
      <c r="F65" s="122"/>
    </row>
    <row r="66" spans="1:6" x14ac:dyDescent="0.2">
      <c r="A66" s="117"/>
      <c r="B66" s="129" t="s">
        <v>47</v>
      </c>
      <c r="C66" s="139" t="s">
        <v>166</v>
      </c>
      <c r="D66" s="140">
        <v>49840.240000000013</v>
      </c>
      <c r="E66" s="141">
        <v>8.9702501215495445E-2</v>
      </c>
      <c r="F66" s="122"/>
    </row>
    <row r="67" spans="1:6" x14ac:dyDescent="0.2">
      <c r="A67" s="117"/>
      <c r="B67" s="129" t="s">
        <v>60</v>
      </c>
      <c r="C67" s="139" t="s">
        <v>167</v>
      </c>
      <c r="D67" s="140">
        <v>33999.4</v>
      </c>
      <c r="E67" s="141">
        <v>6.1192145539951559E-2</v>
      </c>
      <c r="F67" s="122"/>
    </row>
    <row r="68" spans="1:6" x14ac:dyDescent="0.2">
      <c r="A68" s="117"/>
      <c r="B68" s="129" t="s">
        <v>63</v>
      </c>
      <c r="C68" s="139" t="s">
        <v>137</v>
      </c>
      <c r="D68" s="140">
        <v>8998.5299999999988</v>
      </c>
      <c r="E68" s="141">
        <v>1.6195561021830392E-2</v>
      </c>
      <c r="F68" s="122"/>
    </row>
    <row r="69" spans="1:6" x14ac:dyDescent="0.2">
      <c r="A69" s="117"/>
      <c r="B69" s="129" t="s">
        <v>68</v>
      </c>
      <c r="C69" s="130" t="s">
        <v>17</v>
      </c>
      <c r="D69" s="131">
        <v>40280.31</v>
      </c>
      <c r="E69" s="132">
        <v>7.2496532053929363E-2</v>
      </c>
      <c r="F69" s="122"/>
    </row>
    <row r="70" spans="1:6" s="86" customFormat="1" x14ac:dyDescent="0.2">
      <c r="A70" s="133"/>
      <c r="B70" s="134"/>
      <c r="C70" s="135" t="s">
        <v>168</v>
      </c>
      <c r="D70" s="73">
        <v>555617.06000000006</v>
      </c>
      <c r="E70" s="89">
        <v>1</v>
      </c>
      <c r="F70" s="136"/>
    </row>
    <row r="71" spans="1:6" x14ac:dyDescent="0.2">
      <c r="A71" s="117"/>
      <c r="B71" s="118"/>
      <c r="C71" s="119"/>
      <c r="D71" s="120"/>
      <c r="E71" s="121"/>
      <c r="F71" s="122"/>
    </row>
    <row r="72" spans="1:6" x14ac:dyDescent="0.2">
      <c r="A72" s="117"/>
      <c r="B72" s="118"/>
      <c r="C72" s="138"/>
      <c r="D72" s="120"/>
      <c r="E72" s="121"/>
      <c r="F72" s="122"/>
    </row>
    <row r="73" spans="1:6" x14ac:dyDescent="0.2">
      <c r="A73" s="117"/>
      <c r="B73" s="118"/>
      <c r="C73" s="119"/>
      <c r="D73" s="120"/>
      <c r="E73" s="121"/>
      <c r="F73" s="122"/>
    </row>
    <row r="74" spans="1:6" x14ac:dyDescent="0.2">
      <c r="A74" s="117"/>
      <c r="B74" s="118"/>
      <c r="C74" s="119"/>
      <c r="D74" s="120"/>
      <c r="E74" s="121"/>
      <c r="F74" s="122"/>
    </row>
    <row r="75" spans="1:6" x14ac:dyDescent="0.2">
      <c r="A75" s="117"/>
      <c r="B75" s="118"/>
      <c r="C75" s="119"/>
      <c r="D75" s="120"/>
      <c r="E75" s="121"/>
      <c r="F75" s="122"/>
    </row>
    <row r="76" spans="1:6" x14ac:dyDescent="0.2">
      <c r="A76" s="117"/>
      <c r="B76" s="123" t="s">
        <v>149</v>
      </c>
      <c r="C76" s="124" t="s">
        <v>33</v>
      </c>
      <c r="D76" s="32" t="s">
        <v>4</v>
      </c>
      <c r="E76" s="125" t="s">
        <v>150</v>
      </c>
      <c r="F76" s="122"/>
    </row>
    <row r="77" spans="1:6" x14ac:dyDescent="0.2">
      <c r="A77" s="117"/>
      <c r="B77" s="126" t="s">
        <v>72</v>
      </c>
      <c r="C77" s="127" t="s">
        <v>169</v>
      </c>
      <c r="D77" s="128">
        <v>659544.96000000008</v>
      </c>
      <c r="E77" s="58">
        <v>0.26706022005565866</v>
      </c>
      <c r="F77" s="122"/>
    </row>
    <row r="78" spans="1:6" x14ac:dyDescent="0.2">
      <c r="A78" s="117"/>
      <c r="B78" s="129" t="s">
        <v>79</v>
      </c>
      <c r="C78" s="139" t="s">
        <v>170</v>
      </c>
      <c r="D78" s="140">
        <v>994586.40000000026</v>
      </c>
      <c r="E78" s="141">
        <v>0.40272381559608217</v>
      </c>
      <c r="F78" s="122"/>
    </row>
    <row r="79" spans="1:6" x14ac:dyDescent="0.2">
      <c r="A79" s="117"/>
      <c r="B79" s="129" t="s">
        <v>92</v>
      </c>
      <c r="C79" s="139" t="s">
        <v>141</v>
      </c>
      <c r="D79" s="140">
        <v>776250.08000000031</v>
      </c>
      <c r="E79" s="141">
        <v>0.3143159750368234</v>
      </c>
      <c r="F79" s="122"/>
    </row>
    <row r="80" spans="1:6" x14ac:dyDescent="0.2">
      <c r="A80" s="117"/>
      <c r="B80" s="129" t="s">
        <v>99</v>
      </c>
      <c r="C80" s="139" t="s">
        <v>171</v>
      </c>
      <c r="D80" s="140">
        <v>24267.39</v>
      </c>
      <c r="E80" s="141">
        <v>9.8262512893381657E-3</v>
      </c>
      <c r="F80" s="122"/>
    </row>
    <row r="81" spans="1:6" x14ac:dyDescent="0.2">
      <c r="A81" s="117"/>
      <c r="B81" s="129" t="s">
        <v>104</v>
      </c>
      <c r="C81" s="130" t="s">
        <v>172</v>
      </c>
      <c r="D81" s="131">
        <v>15000</v>
      </c>
      <c r="E81" s="132">
        <v>6.0737380220976583E-3</v>
      </c>
      <c r="F81" s="122"/>
    </row>
    <row r="82" spans="1:6" s="86" customFormat="1" x14ac:dyDescent="0.2">
      <c r="A82" s="133"/>
      <c r="B82" s="134"/>
      <c r="C82" s="135" t="s">
        <v>173</v>
      </c>
      <c r="D82" s="73">
        <v>2469648.8300000005</v>
      </c>
      <c r="E82" s="89">
        <v>1</v>
      </c>
      <c r="F82" s="136"/>
    </row>
    <row r="83" spans="1:6" x14ac:dyDescent="0.2">
      <c r="A83" s="117"/>
      <c r="B83" s="118"/>
      <c r="C83" s="119"/>
      <c r="D83" s="120"/>
      <c r="E83" s="121"/>
      <c r="F83" s="122"/>
    </row>
    <row r="84" spans="1:6" x14ac:dyDescent="0.2">
      <c r="A84" s="117"/>
      <c r="B84" s="118"/>
      <c r="C84" s="119"/>
      <c r="D84" s="120"/>
      <c r="E84" s="121"/>
      <c r="F84" s="122"/>
    </row>
    <row r="85" spans="1:6" x14ac:dyDescent="0.2">
      <c r="A85" s="117"/>
      <c r="B85" s="118"/>
      <c r="C85" s="116"/>
      <c r="D85" s="120"/>
      <c r="E85" s="121"/>
      <c r="F85" s="122"/>
    </row>
    <row r="86" spans="1:6" x14ac:dyDescent="0.2">
      <c r="A86" s="117"/>
      <c r="B86" s="118"/>
      <c r="C86" s="119"/>
      <c r="D86" s="120"/>
      <c r="E86" s="121"/>
      <c r="F86" s="122"/>
    </row>
    <row r="87" spans="1:6" x14ac:dyDescent="0.2">
      <c r="A87" s="117"/>
      <c r="B87" s="118"/>
      <c r="C87" s="119"/>
      <c r="D87" s="120"/>
      <c r="E87" s="121"/>
      <c r="F87" s="122"/>
    </row>
    <row r="88" spans="1:6" x14ac:dyDescent="0.2">
      <c r="A88" s="117"/>
      <c r="B88" s="123" t="s">
        <v>149</v>
      </c>
      <c r="C88" s="124" t="s">
        <v>33</v>
      </c>
      <c r="D88" s="32" t="s">
        <v>4</v>
      </c>
      <c r="E88" s="125" t="s">
        <v>150</v>
      </c>
      <c r="F88" s="122"/>
    </row>
    <row r="89" spans="1:6" x14ac:dyDescent="0.2">
      <c r="A89" s="117"/>
      <c r="B89" s="126" t="s">
        <v>108</v>
      </c>
      <c r="C89" s="151" t="s">
        <v>174</v>
      </c>
      <c r="D89" s="152">
        <v>10585.9</v>
      </c>
      <c r="E89" s="153">
        <v>1</v>
      </c>
      <c r="F89" s="122"/>
    </row>
    <row r="90" spans="1:6" s="86" customFormat="1" x14ac:dyDescent="0.2">
      <c r="A90" s="133"/>
      <c r="B90" s="134"/>
      <c r="C90" s="135" t="s">
        <v>175</v>
      </c>
      <c r="D90" s="73">
        <v>10585.9</v>
      </c>
      <c r="E90" s="89">
        <v>1</v>
      </c>
      <c r="F90" s="136"/>
    </row>
    <row r="91" spans="1:6" x14ac:dyDescent="0.2">
      <c r="A91" s="117"/>
      <c r="B91" s="118"/>
      <c r="C91" s="119"/>
      <c r="D91" s="120"/>
      <c r="E91" s="121"/>
      <c r="F91" s="122"/>
    </row>
    <row r="92" spans="1:6" x14ac:dyDescent="0.2">
      <c r="A92" s="117"/>
      <c r="B92" s="118"/>
      <c r="C92" s="119"/>
      <c r="D92" s="120"/>
      <c r="E92" s="121"/>
      <c r="F92" s="122"/>
    </row>
    <row r="93" spans="1:6" x14ac:dyDescent="0.2">
      <c r="A93" s="117"/>
      <c r="B93" s="118"/>
      <c r="C93" s="138"/>
      <c r="D93" s="120"/>
      <c r="E93" s="121"/>
      <c r="F93" s="122"/>
    </row>
    <row r="94" spans="1:6" x14ac:dyDescent="0.2">
      <c r="A94" s="117"/>
      <c r="B94" s="118"/>
      <c r="C94" s="119"/>
      <c r="D94" s="120"/>
      <c r="E94" s="121"/>
      <c r="F94" s="122"/>
    </row>
    <row r="95" spans="1:6" x14ac:dyDescent="0.2">
      <c r="A95" s="117"/>
      <c r="B95" s="118"/>
      <c r="C95" s="119"/>
      <c r="D95" s="120"/>
      <c r="E95" s="121"/>
      <c r="F95" s="122"/>
    </row>
    <row r="96" spans="1:6" x14ac:dyDescent="0.2">
      <c r="A96" s="117"/>
      <c r="B96" s="123" t="s">
        <v>149</v>
      </c>
      <c r="C96" s="124" t="s">
        <v>33</v>
      </c>
      <c r="D96" s="32" t="s">
        <v>4</v>
      </c>
      <c r="E96" s="125" t="s">
        <v>150</v>
      </c>
      <c r="F96" s="122"/>
    </row>
    <row r="97" spans="1:6" x14ac:dyDescent="0.2">
      <c r="A97" s="117"/>
      <c r="B97" s="126" t="s">
        <v>114</v>
      </c>
      <c r="C97" s="127" t="s">
        <v>176</v>
      </c>
      <c r="D97" s="128">
        <v>94946.11</v>
      </c>
      <c r="E97" s="58">
        <v>0.22256556623585866</v>
      </c>
      <c r="F97" s="122"/>
    </row>
    <row r="98" spans="1:6" x14ac:dyDescent="0.2">
      <c r="A98" s="117"/>
      <c r="B98" s="129" t="s">
        <v>117</v>
      </c>
      <c r="C98" s="139" t="s">
        <v>146</v>
      </c>
      <c r="D98" s="140">
        <v>331063.77</v>
      </c>
      <c r="E98" s="141">
        <v>0.77605491610165045</v>
      </c>
      <c r="F98" s="122"/>
    </row>
    <row r="99" spans="1:6" x14ac:dyDescent="0.2">
      <c r="A99" s="117"/>
      <c r="B99" s="129" t="s">
        <v>120</v>
      </c>
      <c r="C99" s="130" t="s">
        <v>147</v>
      </c>
      <c r="D99" s="131">
        <v>588.5</v>
      </c>
      <c r="E99" s="132">
        <v>1.379517662490889E-3</v>
      </c>
      <c r="F99" s="122"/>
    </row>
    <row r="100" spans="1:6" s="86" customFormat="1" ht="12" customHeight="1" x14ac:dyDescent="0.2">
      <c r="A100" s="133"/>
      <c r="B100" s="134"/>
      <c r="C100" s="135" t="s">
        <v>177</v>
      </c>
      <c r="D100" s="73">
        <v>426598.38</v>
      </c>
      <c r="E100" s="89">
        <v>1</v>
      </c>
      <c r="F100" s="136"/>
    </row>
    <row r="101" spans="1:6" x14ac:dyDescent="0.2">
      <c r="A101" s="117"/>
      <c r="B101" s="118"/>
      <c r="C101" s="119"/>
      <c r="D101" s="120"/>
      <c r="E101" s="121"/>
      <c r="F101" s="122"/>
    </row>
    <row r="102" spans="1:6" x14ac:dyDescent="0.2">
      <c r="A102" s="117"/>
      <c r="B102" s="118"/>
      <c r="C102" s="119"/>
      <c r="D102" s="120"/>
      <c r="E102" s="121"/>
      <c r="F102" s="122"/>
    </row>
    <row r="103" spans="1:6" ht="12.75" thickBot="1" x14ac:dyDescent="0.25">
      <c r="A103" s="144"/>
      <c r="B103" s="145"/>
      <c r="C103" s="146"/>
      <c r="D103" s="147"/>
      <c r="E103" s="148"/>
      <c r="F103" s="149"/>
    </row>
  </sheetData>
  <mergeCells count="2">
    <mergeCell ref="A47:F47"/>
    <mergeCell ref="A1:F1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K49"/>
  <sheetViews>
    <sheetView zoomScale="98" zoomScaleNormal="98" workbookViewId="0"/>
  </sheetViews>
  <sheetFormatPr baseColWidth="10" defaultColWidth="7" defaultRowHeight="12" x14ac:dyDescent="0.25"/>
  <cols>
    <col min="1" max="1" width="9.140625" style="71" bestFit="1" customWidth="1"/>
    <col min="2" max="2" width="33.42578125" style="71" customWidth="1"/>
    <col min="3" max="3" width="13.5703125" style="170" bestFit="1" customWidth="1"/>
    <col min="4" max="4" width="12.28515625" style="171" bestFit="1" customWidth="1"/>
    <col min="5" max="5" width="13.7109375" style="171" bestFit="1" customWidth="1"/>
    <col min="6" max="6" width="8" style="71" bestFit="1" customWidth="1"/>
    <col min="7" max="16384" width="7" style="71"/>
  </cols>
  <sheetData>
    <row r="1" spans="1:10" ht="12.75" thickBot="1" x14ac:dyDescent="0.3"/>
    <row r="2" spans="1:10" ht="15.75" thickBot="1" x14ac:dyDescent="0.3">
      <c r="A2" s="391" t="s">
        <v>180</v>
      </c>
      <c r="B2" s="392"/>
      <c r="C2" s="392"/>
      <c r="D2" s="392"/>
      <c r="E2" s="392"/>
      <c r="F2" s="393"/>
    </row>
    <row r="5" spans="1:10" x14ac:dyDescent="0.2">
      <c r="I5" s="289"/>
      <c r="J5" s="290"/>
    </row>
    <row r="8" spans="1:10" s="70" customFormat="1" ht="26.25" customHeight="1" x14ac:dyDescent="0.25">
      <c r="A8" s="66" t="s">
        <v>32</v>
      </c>
      <c r="B8" s="31" t="s">
        <v>33</v>
      </c>
      <c r="C8" s="172" t="s">
        <v>1</v>
      </c>
      <c r="D8" s="173" t="s">
        <v>2</v>
      </c>
      <c r="E8" s="173" t="s">
        <v>3</v>
      </c>
      <c r="F8" s="68" t="s">
        <v>129</v>
      </c>
    </row>
    <row r="9" spans="1:10" s="13" customFormat="1" ht="12.75" customHeight="1" x14ac:dyDescent="0.25">
      <c r="A9" s="34">
        <v>1</v>
      </c>
      <c r="B9" s="35" t="s">
        <v>7</v>
      </c>
      <c r="C9" s="174">
        <v>656626.84000000008</v>
      </c>
      <c r="D9" s="175">
        <v>25087.470000000016</v>
      </c>
      <c r="E9" s="175">
        <v>681714.31</v>
      </c>
      <c r="F9" s="47">
        <f>D9/C9</f>
        <v>3.8206586255292295E-2</v>
      </c>
    </row>
    <row r="10" spans="1:10" s="13" customFormat="1" ht="12.75" customHeight="1" x14ac:dyDescent="0.25">
      <c r="A10" s="44" t="s">
        <v>8</v>
      </c>
      <c r="B10" s="45" t="s">
        <v>9</v>
      </c>
      <c r="C10" s="176">
        <v>130310</v>
      </c>
      <c r="D10" s="177">
        <v>52282.04</v>
      </c>
      <c r="E10" s="177">
        <v>182592.04</v>
      </c>
      <c r="F10" s="48">
        <f t="shared" ref="F10:F23" si="0">D10/C10</f>
        <v>0.40121280024556827</v>
      </c>
    </row>
    <row r="11" spans="1:10" s="13" customFormat="1" ht="12.75" customHeight="1" x14ac:dyDescent="0.25">
      <c r="A11" s="44" t="s">
        <v>10</v>
      </c>
      <c r="B11" s="45" t="s">
        <v>11</v>
      </c>
      <c r="C11" s="176">
        <v>16200</v>
      </c>
      <c r="D11" s="177">
        <v>34059.94</v>
      </c>
      <c r="E11" s="177">
        <v>50259.94</v>
      </c>
      <c r="F11" s="48">
        <f t="shared" si="0"/>
        <v>2.1024654320987657</v>
      </c>
    </row>
    <row r="12" spans="1:10" s="13" customFormat="1" ht="27.75" customHeight="1" x14ac:dyDescent="0.25">
      <c r="A12" s="44" t="s">
        <v>12</v>
      </c>
      <c r="B12" s="46" t="s">
        <v>13</v>
      </c>
      <c r="C12" s="176">
        <v>30000</v>
      </c>
      <c r="D12" s="177">
        <v>3500</v>
      </c>
      <c r="E12" s="177">
        <v>33500</v>
      </c>
      <c r="F12" s="48">
        <f t="shared" si="0"/>
        <v>0.11666666666666667</v>
      </c>
    </row>
    <row r="13" spans="1:10" s="13" customFormat="1" x14ac:dyDescent="0.25">
      <c r="A13" s="44" t="s">
        <v>14</v>
      </c>
      <c r="B13" s="45" t="s">
        <v>15</v>
      </c>
      <c r="C13" s="178">
        <v>10200</v>
      </c>
      <c r="D13" s="179">
        <v>1900.9900000000002</v>
      </c>
      <c r="E13" s="179">
        <v>12100.99</v>
      </c>
      <c r="F13" s="48">
        <f t="shared" si="0"/>
        <v>0.186371568627451</v>
      </c>
    </row>
    <row r="14" spans="1:10" s="13" customFormat="1" x14ac:dyDescent="0.25">
      <c r="A14" s="44" t="s">
        <v>16</v>
      </c>
      <c r="B14" s="45" t="s">
        <v>17</v>
      </c>
      <c r="C14" s="178">
        <v>462116.84</v>
      </c>
      <c r="D14" s="179">
        <v>-75655.5</v>
      </c>
      <c r="E14" s="179">
        <v>386461.34</v>
      </c>
      <c r="F14" s="48">
        <f t="shared" si="0"/>
        <v>-0.16371508988938813</v>
      </c>
    </row>
    <row r="15" spans="1:10" s="13" customFormat="1" x14ac:dyDescent="0.25">
      <c r="A15" s="44" t="s">
        <v>18</v>
      </c>
      <c r="B15" s="45" t="s">
        <v>19</v>
      </c>
      <c r="C15" s="178">
        <v>7800</v>
      </c>
      <c r="D15" s="179">
        <v>9000</v>
      </c>
      <c r="E15" s="179">
        <v>16800</v>
      </c>
      <c r="F15" s="48">
        <f t="shared" si="0"/>
        <v>1.1538461538461537</v>
      </c>
    </row>
    <row r="16" spans="1:10" s="13" customFormat="1" x14ac:dyDescent="0.25">
      <c r="A16" s="23">
        <v>2</v>
      </c>
      <c r="B16" s="24" t="s">
        <v>20</v>
      </c>
      <c r="C16" s="180">
        <v>2397521.9000000004</v>
      </c>
      <c r="D16" s="181">
        <v>101240</v>
      </c>
      <c r="E16" s="181">
        <v>2498761.9000000004</v>
      </c>
      <c r="F16" s="47">
        <f t="shared" si="0"/>
        <v>4.222693440255957E-2</v>
      </c>
    </row>
    <row r="17" spans="1:11" s="13" customFormat="1" x14ac:dyDescent="0.25">
      <c r="A17" s="44" t="s">
        <v>21</v>
      </c>
      <c r="B17" s="45" t="s">
        <v>22</v>
      </c>
      <c r="C17" s="178">
        <v>1000</v>
      </c>
      <c r="D17" s="179">
        <v>0</v>
      </c>
      <c r="E17" s="179">
        <v>1000</v>
      </c>
      <c r="F17" s="48">
        <f t="shared" si="0"/>
        <v>0</v>
      </c>
    </row>
    <row r="18" spans="1:11" s="13" customFormat="1" x14ac:dyDescent="0.25">
      <c r="A18" s="44" t="s">
        <v>23</v>
      </c>
      <c r="B18" s="45" t="s">
        <v>24</v>
      </c>
      <c r="C18" s="178">
        <v>2396521.9000000004</v>
      </c>
      <c r="D18" s="179">
        <v>101240</v>
      </c>
      <c r="E18" s="179">
        <v>2497761.9000000004</v>
      </c>
      <c r="F18" s="48">
        <f t="shared" si="0"/>
        <v>4.2244554493743612E-2</v>
      </c>
    </row>
    <row r="19" spans="1:11" s="13" customFormat="1" x14ac:dyDescent="0.25">
      <c r="A19" s="23">
        <v>3</v>
      </c>
      <c r="B19" s="24" t="s">
        <v>25</v>
      </c>
      <c r="C19" s="180">
        <v>844005.59000000008</v>
      </c>
      <c r="D19" s="181">
        <v>179912.28999999998</v>
      </c>
      <c r="E19" s="181">
        <v>1023917.8800000001</v>
      </c>
      <c r="F19" s="47">
        <f t="shared" si="0"/>
        <v>0.2131648085411377</v>
      </c>
    </row>
    <row r="20" spans="1:11" s="13" customFormat="1" x14ac:dyDescent="0.25">
      <c r="A20" s="44" t="s">
        <v>26</v>
      </c>
      <c r="B20" s="45" t="s">
        <v>27</v>
      </c>
      <c r="C20" s="178">
        <v>133944.86000000002</v>
      </c>
      <c r="D20" s="179">
        <v>178612.28999999998</v>
      </c>
      <c r="E20" s="179">
        <v>312557.15000000002</v>
      </c>
      <c r="F20" s="48">
        <f t="shared" si="0"/>
        <v>1.3334762528401609</v>
      </c>
    </row>
    <row r="21" spans="1:11" s="13" customFormat="1" x14ac:dyDescent="0.25">
      <c r="A21" s="44" t="s">
        <v>28</v>
      </c>
      <c r="B21" s="45" t="s">
        <v>29</v>
      </c>
      <c r="C21" s="178">
        <v>213395.16</v>
      </c>
      <c r="D21" s="179">
        <v>0</v>
      </c>
      <c r="E21" s="179">
        <v>213395.16</v>
      </c>
      <c r="F21" s="48">
        <f t="shared" si="0"/>
        <v>0</v>
      </c>
    </row>
    <row r="22" spans="1:11" s="13" customFormat="1" x14ac:dyDescent="0.25">
      <c r="A22" s="44" t="s">
        <v>30</v>
      </c>
      <c r="B22" s="45" t="s">
        <v>31</v>
      </c>
      <c r="C22" s="178">
        <v>496665.57000000007</v>
      </c>
      <c r="D22" s="179">
        <v>1300</v>
      </c>
      <c r="E22" s="179">
        <v>497965.57000000007</v>
      </c>
      <c r="F22" s="48">
        <f t="shared" si="0"/>
        <v>2.6174554439116846E-3</v>
      </c>
    </row>
    <row r="23" spans="1:11" s="70" customFormat="1" x14ac:dyDescent="0.25">
      <c r="B23" s="157" t="s">
        <v>123</v>
      </c>
      <c r="C23" s="182">
        <f>C9+C16+C19</f>
        <v>3898154.33</v>
      </c>
      <c r="D23" s="183">
        <f>D9+D16+D19</f>
        <v>306239.76</v>
      </c>
      <c r="E23" s="183">
        <f>E9+E16+E19</f>
        <v>4204394.0900000008</v>
      </c>
      <c r="F23" s="158">
        <f t="shared" si="0"/>
        <v>7.8560193895658312E-2</v>
      </c>
    </row>
    <row r="25" spans="1:11" ht="12.75" thickBot="1" x14ac:dyDescent="0.3"/>
    <row r="26" spans="1:11" ht="15.75" thickBot="1" x14ac:dyDescent="0.3">
      <c r="A26" s="391" t="s">
        <v>181</v>
      </c>
      <c r="B26" s="392"/>
      <c r="C26" s="392"/>
      <c r="D26" s="392"/>
      <c r="E26" s="392"/>
      <c r="F26" s="393"/>
    </row>
    <row r="27" spans="1:11" ht="17.25" customHeight="1" x14ac:dyDescent="0.25"/>
    <row r="28" spans="1:11" ht="17.25" customHeight="1" x14ac:dyDescent="0.2">
      <c r="I28" s="289"/>
      <c r="J28" s="290"/>
      <c r="K28" s="290"/>
    </row>
    <row r="30" spans="1:11" ht="26.25" customHeight="1" x14ac:dyDescent="0.25">
      <c r="A30" s="31" t="s">
        <v>32</v>
      </c>
      <c r="B30" s="31" t="s">
        <v>33</v>
      </c>
      <c r="C30" s="184" t="s">
        <v>1</v>
      </c>
      <c r="D30" s="185" t="s">
        <v>2</v>
      </c>
      <c r="E30" s="185" t="s">
        <v>3</v>
      </c>
      <c r="F30" s="68" t="s">
        <v>129</v>
      </c>
    </row>
    <row r="31" spans="1:11" x14ac:dyDescent="0.25">
      <c r="A31" s="28">
        <v>5</v>
      </c>
      <c r="B31" s="29" t="s">
        <v>124</v>
      </c>
      <c r="C31" s="186">
        <v>646113.42000000004</v>
      </c>
      <c r="D31" s="187">
        <v>-11071.9</v>
      </c>
      <c r="E31" s="187">
        <v>635041.52000000014</v>
      </c>
      <c r="F31" s="47">
        <f>D31/C31</f>
        <v>-1.7136155444658616E-2</v>
      </c>
    </row>
    <row r="32" spans="1:11" x14ac:dyDescent="0.25">
      <c r="A32" s="49" t="s">
        <v>37</v>
      </c>
      <c r="B32" s="50" t="s">
        <v>135</v>
      </c>
      <c r="C32" s="188">
        <v>454117.28000000009</v>
      </c>
      <c r="D32" s="189">
        <v>-9541.59</v>
      </c>
      <c r="E32" s="189">
        <v>444575.69</v>
      </c>
      <c r="F32" s="48">
        <f t="shared" ref="F32:F49" si="1">D32/C32</f>
        <v>-2.1011290299281275E-2</v>
      </c>
    </row>
    <row r="33" spans="1:8" x14ac:dyDescent="0.2">
      <c r="A33" s="49" t="s">
        <v>47</v>
      </c>
      <c r="B33" s="52" t="s">
        <v>134</v>
      </c>
      <c r="C33" s="188">
        <v>76191.75</v>
      </c>
      <c r="D33" s="189">
        <v>-6462.23</v>
      </c>
      <c r="E33" s="189">
        <v>69729.52</v>
      </c>
      <c r="F33" s="48">
        <f t="shared" si="1"/>
        <v>-8.481535074335475E-2</v>
      </c>
      <c r="H33" s="78"/>
    </row>
    <row r="34" spans="1:8" x14ac:dyDescent="0.25">
      <c r="A34" s="49" t="s">
        <v>60</v>
      </c>
      <c r="B34" s="50" t="s">
        <v>136</v>
      </c>
      <c r="C34" s="188">
        <v>36532.29</v>
      </c>
      <c r="D34" s="189">
        <v>5486.7</v>
      </c>
      <c r="E34" s="189">
        <v>42018.99</v>
      </c>
      <c r="F34" s="48">
        <f t="shared" si="1"/>
        <v>0.1501876832796411</v>
      </c>
    </row>
    <row r="35" spans="1:8" x14ac:dyDescent="0.25">
      <c r="A35" s="49" t="s">
        <v>63</v>
      </c>
      <c r="B35" s="50" t="s">
        <v>137</v>
      </c>
      <c r="C35" s="188">
        <v>23268.21</v>
      </c>
      <c r="D35" s="189">
        <v>-554.78</v>
      </c>
      <c r="E35" s="189">
        <v>22713.43</v>
      </c>
      <c r="F35" s="48">
        <f t="shared" si="1"/>
        <v>-2.3842831055762348E-2</v>
      </c>
    </row>
    <row r="36" spans="1:8" x14ac:dyDescent="0.25">
      <c r="A36" s="49" t="s">
        <v>68</v>
      </c>
      <c r="B36" s="50" t="s">
        <v>138</v>
      </c>
      <c r="C36" s="188">
        <v>56003.89</v>
      </c>
      <c r="D36" s="189">
        <v>0</v>
      </c>
      <c r="E36" s="189">
        <v>56003.89</v>
      </c>
      <c r="F36" s="48">
        <f t="shared" si="1"/>
        <v>0</v>
      </c>
    </row>
    <row r="37" spans="1:8" x14ac:dyDescent="0.25">
      <c r="A37" s="20">
        <v>7</v>
      </c>
      <c r="B37" s="21" t="s">
        <v>71</v>
      </c>
      <c r="C37" s="190">
        <v>2724153.4399999995</v>
      </c>
      <c r="D37" s="191">
        <v>374297.23</v>
      </c>
      <c r="E37" s="191">
        <v>3098450.67</v>
      </c>
      <c r="F37" s="42">
        <f t="shared" si="1"/>
        <v>0.13739946674956754</v>
      </c>
    </row>
    <row r="38" spans="1:8" x14ac:dyDescent="0.25">
      <c r="A38" s="49" t="s">
        <v>72</v>
      </c>
      <c r="B38" s="50" t="s">
        <v>139</v>
      </c>
      <c r="C38" s="188">
        <v>775882.38</v>
      </c>
      <c r="D38" s="189">
        <v>-65889.91</v>
      </c>
      <c r="E38" s="189">
        <v>709992.47000000009</v>
      </c>
      <c r="F38" s="48">
        <f t="shared" si="1"/>
        <v>-8.4922549729767038E-2</v>
      </c>
    </row>
    <row r="39" spans="1:8" x14ac:dyDescent="0.2">
      <c r="A39" s="49" t="s">
        <v>79</v>
      </c>
      <c r="B39" s="52" t="s">
        <v>140</v>
      </c>
      <c r="C39" s="188">
        <v>1178102.67</v>
      </c>
      <c r="D39" s="189">
        <v>105228.26</v>
      </c>
      <c r="E39" s="189">
        <v>1283330.9300000002</v>
      </c>
      <c r="F39" s="48">
        <f t="shared" si="1"/>
        <v>8.9320109935749487E-2</v>
      </c>
    </row>
    <row r="40" spans="1:8" x14ac:dyDescent="0.25">
      <c r="A40" s="49" t="s">
        <v>92</v>
      </c>
      <c r="B40" s="50" t="s">
        <v>141</v>
      </c>
      <c r="C40" s="188">
        <v>722106.13999999978</v>
      </c>
      <c r="D40" s="189">
        <v>334958.88</v>
      </c>
      <c r="E40" s="189">
        <v>1057065.0199999998</v>
      </c>
      <c r="F40" s="48">
        <f t="shared" si="1"/>
        <v>0.46386377492926473</v>
      </c>
    </row>
    <row r="41" spans="1:8" x14ac:dyDescent="0.25">
      <c r="A41" s="49" t="s">
        <v>99</v>
      </c>
      <c r="B41" s="50" t="s">
        <v>142</v>
      </c>
      <c r="C41" s="188">
        <v>33062.25</v>
      </c>
      <c r="D41" s="189">
        <v>0</v>
      </c>
      <c r="E41" s="189">
        <v>33062.25</v>
      </c>
      <c r="F41" s="48">
        <f t="shared" si="1"/>
        <v>0</v>
      </c>
    </row>
    <row r="42" spans="1:8" x14ac:dyDescent="0.25">
      <c r="A42" s="49" t="s">
        <v>104</v>
      </c>
      <c r="B42" s="50" t="s">
        <v>143</v>
      </c>
      <c r="C42" s="188">
        <v>15000</v>
      </c>
      <c r="D42" s="189">
        <v>0</v>
      </c>
      <c r="E42" s="189">
        <v>15000</v>
      </c>
      <c r="F42" s="48">
        <f t="shared" si="1"/>
        <v>0</v>
      </c>
    </row>
    <row r="43" spans="1:8" x14ac:dyDescent="0.25">
      <c r="A43" s="20">
        <v>8</v>
      </c>
      <c r="B43" s="21" t="s">
        <v>107</v>
      </c>
      <c r="C43" s="190">
        <v>100193.5</v>
      </c>
      <c r="D43" s="191">
        <v>-63474.93</v>
      </c>
      <c r="E43" s="191">
        <v>36718.57</v>
      </c>
      <c r="F43" s="42">
        <f t="shared" si="1"/>
        <v>-0.63352343215877283</v>
      </c>
    </row>
    <row r="44" spans="1:8" x14ac:dyDescent="0.25">
      <c r="A44" s="49" t="s">
        <v>108</v>
      </c>
      <c r="B44" s="50" t="s">
        <v>144</v>
      </c>
      <c r="C44" s="188">
        <v>100193.5</v>
      </c>
      <c r="D44" s="189">
        <v>-63474.93</v>
      </c>
      <c r="E44" s="189">
        <v>36718.57</v>
      </c>
      <c r="F44" s="48">
        <f t="shared" si="1"/>
        <v>-0.63352343215877283</v>
      </c>
    </row>
    <row r="45" spans="1:8" x14ac:dyDescent="0.25">
      <c r="A45" s="20">
        <v>9</v>
      </c>
      <c r="B45" s="21" t="s">
        <v>113</v>
      </c>
      <c r="C45" s="190">
        <v>427693.97000000003</v>
      </c>
      <c r="D45" s="191">
        <v>6489.3600000000006</v>
      </c>
      <c r="E45" s="191">
        <v>434183.33</v>
      </c>
      <c r="F45" s="42">
        <f t="shared" si="1"/>
        <v>1.51729050563888E-2</v>
      </c>
    </row>
    <row r="46" spans="1:8" x14ac:dyDescent="0.25">
      <c r="A46" s="49" t="s">
        <v>114</v>
      </c>
      <c r="B46" s="50" t="s">
        <v>145</v>
      </c>
      <c r="C46" s="188">
        <v>96630.200000000012</v>
      </c>
      <c r="D46" s="189">
        <v>5241.05</v>
      </c>
      <c r="E46" s="189">
        <v>101871.25</v>
      </c>
      <c r="F46" s="48">
        <f t="shared" si="1"/>
        <v>5.4238219521433255E-2</v>
      </c>
    </row>
    <row r="47" spans="1:8" x14ac:dyDescent="0.25">
      <c r="A47" s="49" t="s">
        <v>117</v>
      </c>
      <c r="B47" s="50" t="s">
        <v>146</v>
      </c>
      <c r="C47" s="188">
        <v>331063.77</v>
      </c>
      <c r="D47" s="189">
        <v>0</v>
      </c>
      <c r="E47" s="189">
        <v>331063.77</v>
      </c>
      <c r="F47" s="48">
        <f t="shared" si="1"/>
        <v>0</v>
      </c>
    </row>
    <row r="48" spans="1:8" x14ac:dyDescent="0.25">
      <c r="A48" s="49" t="s">
        <v>120</v>
      </c>
      <c r="B48" s="50" t="s">
        <v>147</v>
      </c>
      <c r="C48" s="188">
        <v>0</v>
      </c>
      <c r="D48" s="189">
        <v>1248.31</v>
      </c>
      <c r="E48" s="189">
        <v>1248.31</v>
      </c>
      <c r="F48" s="48">
        <v>1</v>
      </c>
    </row>
    <row r="49" spans="1:6" x14ac:dyDescent="0.2">
      <c r="A49" s="82"/>
      <c r="B49" s="72" t="s">
        <v>123</v>
      </c>
      <c r="C49" s="192">
        <f>C31+C37+C43+C45</f>
        <v>3898154.3299999996</v>
      </c>
      <c r="D49" s="193">
        <f>D31+D37+D43+D45</f>
        <v>306239.75999999995</v>
      </c>
      <c r="E49" s="193">
        <f>E31+E37+E43+E45</f>
        <v>4204394.09</v>
      </c>
      <c r="F49" s="89">
        <f t="shared" si="1"/>
        <v>7.8560193895658298E-2</v>
      </c>
    </row>
  </sheetData>
  <mergeCells count="2">
    <mergeCell ref="A2:F2"/>
    <mergeCell ref="A26:F26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O86"/>
  <sheetViews>
    <sheetView zoomScale="77" zoomScaleNormal="77" workbookViewId="0"/>
  </sheetViews>
  <sheetFormatPr baseColWidth="10" defaultRowHeight="14.25" x14ac:dyDescent="0.2"/>
  <cols>
    <col min="1" max="1" width="6.85546875" style="11" customWidth="1"/>
    <col min="2" max="3" width="11.42578125" style="11"/>
    <col min="4" max="4" width="18.140625" style="11" customWidth="1"/>
    <col min="5" max="5" width="11.42578125" style="11" customWidth="1"/>
    <col min="6" max="6" width="22.7109375" style="11" customWidth="1"/>
    <col min="7" max="7" width="18.85546875" style="10" bestFit="1" customWidth="1"/>
    <col min="8" max="8" width="22.7109375" style="11" customWidth="1"/>
    <col min="9" max="9" width="22" style="12" customWidth="1"/>
    <col min="10" max="10" width="11.42578125" style="11"/>
    <col min="11" max="11" width="16.140625" style="11" bestFit="1" customWidth="1"/>
    <col min="12" max="16384" width="11.42578125" style="11"/>
  </cols>
  <sheetData>
    <row r="1" spans="1:15" x14ac:dyDescent="0.2">
      <c r="A1" s="1"/>
      <c r="B1" s="43"/>
      <c r="C1" s="43"/>
      <c r="D1" s="43"/>
      <c r="E1" s="43"/>
      <c r="F1" s="43"/>
      <c r="G1" s="43"/>
      <c r="H1" s="43"/>
      <c r="I1" s="43"/>
      <c r="J1" s="43"/>
      <c r="K1" s="1"/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5" ht="30" x14ac:dyDescent="0.2">
      <c r="A3" s="394"/>
      <c r="B3" s="1"/>
      <c r="C3" s="1"/>
      <c r="D3" s="1"/>
      <c r="E3" s="1"/>
      <c r="F3" s="1"/>
      <c r="G3" s="203" t="s">
        <v>130</v>
      </c>
      <c r="H3" s="203" t="s">
        <v>131</v>
      </c>
      <c r="I3" s="203" t="s">
        <v>238</v>
      </c>
      <c r="J3" s="1"/>
      <c r="K3" s="1"/>
    </row>
    <row r="4" spans="1:15" ht="15" x14ac:dyDescent="0.2">
      <c r="A4" s="394"/>
      <c r="B4" s="1"/>
      <c r="C4" s="1"/>
      <c r="D4" s="1"/>
      <c r="E4" s="1"/>
      <c r="F4" s="25">
        <v>2015</v>
      </c>
      <c r="G4" s="26">
        <v>3730831.17</v>
      </c>
      <c r="H4" s="54">
        <v>2408933.3000000003</v>
      </c>
      <c r="I4" s="54">
        <v>2804374.91</v>
      </c>
      <c r="J4" s="1"/>
      <c r="K4" s="1"/>
    </row>
    <row r="5" spans="1:15" ht="15" x14ac:dyDescent="0.2">
      <c r="A5" s="394"/>
      <c r="B5" s="1"/>
      <c r="C5" s="1"/>
      <c r="D5" s="1"/>
      <c r="E5" s="1"/>
      <c r="F5" s="37">
        <v>2016</v>
      </c>
      <c r="G5" s="55">
        <f>INGRESOS!E38</f>
        <v>4204394.0900000008</v>
      </c>
      <c r="H5" s="55">
        <f>INGRESOS!F38</f>
        <v>3767084.7300000004</v>
      </c>
      <c r="I5" s="55">
        <f>INGRESOS!G38</f>
        <v>3430192.5200000005</v>
      </c>
      <c r="J5" s="1"/>
      <c r="K5" s="1"/>
    </row>
    <row r="6" spans="1:15" ht="30" x14ac:dyDescent="0.25">
      <c r="A6" s="394"/>
      <c r="B6" s="1"/>
      <c r="C6" s="1"/>
      <c r="D6" s="1"/>
      <c r="E6" s="1"/>
      <c r="F6" s="204" t="s">
        <v>132</v>
      </c>
      <c r="G6" s="205">
        <f>G5/G4</f>
        <v>1.1269322835640405</v>
      </c>
      <c r="H6" s="205">
        <f>H5/H4</f>
        <v>1.5637978560884189</v>
      </c>
      <c r="I6" s="205">
        <f>I5/I4</f>
        <v>1.2231576126888113</v>
      </c>
      <c r="J6" s="291"/>
      <c r="K6" s="291"/>
    </row>
    <row r="7" spans="1:15" ht="15" x14ac:dyDescent="0.2">
      <c r="A7" s="1"/>
      <c r="B7" s="1"/>
      <c r="C7" s="1"/>
      <c r="D7" s="1"/>
      <c r="E7" s="1"/>
      <c r="F7" s="198"/>
      <c r="G7" s="199"/>
      <c r="H7" s="199"/>
      <c r="I7" s="199"/>
      <c r="J7" s="291"/>
      <c r="K7" s="29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291"/>
      <c r="K8" s="291"/>
    </row>
    <row r="9" spans="1:15" ht="30" x14ac:dyDescent="0.25">
      <c r="A9" s="1"/>
      <c r="B9" s="1"/>
      <c r="C9" s="1"/>
      <c r="D9" s="1"/>
      <c r="E9" s="1"/>
      <c r="F9" s="6"/>
      <c r="G9" s="322" t="s">
        <v>133</v>
      </c>
      <c r="H9" s="36" t="s">
        <v>125</v>
      </c>
      <c r="I9" s="200" t="s">
        <v>126</v>
      </c>
      <c r="J9" s="292"/>
      <c r="K9" s="293"/>
      <c r="L9" s="3"/>
      <c r="M9" s="3"/>
      <c r="N9" s="3"/>
      <c r="O9" s="3"/>
    </row>
    <row r="10" spans="1:15" ht="15" x14ac:dyDescent="0.25">
      <c r="A10" s="1"/>
      <c r="B10" s="1"/>
      <c r="C10" s="1"/>
      <c r="D10" s="1"/>
      <c r="E10" s="1"/>
      <c r="F10" s="27" t="s">
        <v>127</v>
      </c>
      <c r="G10" s="26">
        <f>GASTOS!H4+GASTOS!H25</f>
        <v>1082043.54</v>
      </c>
      <c r="H10" s="26">
        <f>GASTOS!H4</f>
        <v>422498.58</v>
      </c>
      <c r="I10" s="202">
        <f>GASTOS!H25</f>
        <v>659544.96</v>
      </c>
      <c r="J10" s="292"/>
      <c r="K10" s="292"/>
      <c r="L10" s="3"/>
      <c r="M10" s="3"/>
      <c r="N10" s="3"/>
      <c r="O10" s="3"/>
    </row>
    <row r="11" spans="1:15" ht="15" x14ac:dyDescent="0.25">
      <c r="A11" s="1"/>
      <c r="B11" s="1"/>
      <c r="C11" s="1"/>
      <c r="D11" s="1"/>
      <c r="E11" s="1"/>
      <c r="F11" s="56" t="s">
        <v>128</v>
      </c>
      <c r="G11" s="38">
        <f>INGRESOS!F3+INGRESOS!F7+INGRESOS!F10+INGRESOS!F13+INGRESOS!F20</f>
        <v>376550.58000000007</v>
      </c>
      <c r="H11" s="38">
        <v>376550.58000000007</v>
      </c>
      <c r="I11" s="38">
        <v>376550.58000000007</v>
      </c>
      <c r="J11" s="291"/>
      <c r="K11" s="291"/>
      <c r="L11" s="3"/>
      <c r="M11" s="3"/>
      <c r="N11" s="3"/>
      <c r="O11" s="3"/>
    </row>
    <row r="12" spans="1:15" ht="15" x14ac:dyDescent="0.25">
      <c r="A12" s="1"/>
      <c r="B12" s="196"/>
      <c r="C12" s="1"/>
      <c r="D12" s="1"/>
      <c r="E12" s="1"/>
      <c r="F12" s="27" t="s">
        <v>129</v>
      </c>
      <c r="G12" s="202">
        <f>G10/G11</f>
        <v>2.8735675828729299</v>
      </c>
      <c r="H12" s="202">
        <f t="shared" ref="H12:I12" si="0">H10/H11</f>
        <v>1.1220234476866293</v>
      </c>
      <c r="I12" s="202">
        <f t="shared" si="0"/>
        <v>1.7515441351863004</v>
      </c>
      <c r="J12" s="292"/>
      <c r="K12" s="291"/>
      <c r="N12" s="59"/>
      <c r="O12" s="3"/>
    </row>
    <row r="13" spans="1:15" ht="15" x14ac:dyDescent="0.25">
      <c r="A13" s="1"/>
      <c r="B13" s="196"/>
      <c r="C13" s="1"/>
      <c r="D13" s="1"/>
      <c r="E13" s="1"/>
      <c r="F13" s="8"/>
      <c r="G13" s="5"/>
      <c r="H13" s="5"/>
      <c r="I13" s="5"/>
      <c r="J13" s="3"/>
      <c r="K13" s="1"/>
      <c r="N13" s="59"/>
      <c r="O13" s="3"/>
    </row>
    <row r="14" spans="1:15" ht="15" x14ac:dyDescent="0.25">
      <c r="A14" s="1"/>
      <c r="B14" s="196"/>
      <c r="C14" s="1"/>
      <c r="D14" s="1"/>
      <c r="E14" s="1"/>
      <c r="F14" s="8"/>
      <c r="G14" s="5"/>
      <c r="H14" s="5"/>
      <c r="I14" s="5"/>
      <c r="J14" s="3"/>
      <c r="K14" s="1"/>
      <c r="N14" s="59"/>
      <c r="O14" s="3"/>
    </row>
    <row r="15" spans="1:15" ht="15" x14ac:dyDescent="0.25">
      <c r="B15" s="196"/>
      <c r="C15" s="1"/>
      <c r="D15" s="1"/>
      <c r="E15" s="1"/>
      <c r="F15" s="8"/>
      <c r="G15" s="308"/>
      <c r="H15" s="5"/>
      <c r="I15" s="5"/>
      <c r="J15" s="3"/>
      <c r="K15" s="1"/>
      <c r="N15" s="59"/>
      <c r="O15" s="3"/>
    </row>
    <row r="16" spans="1:15" ht="15" x14ac:dyDescent="0.25">
      <c r="B16" s="196"/>
      <c r="C16" s="1"/>
      <c r="D16" s="1"/>
      <c r="E16" s="1"/>
      <c r="F16" s="294">
        <f>G11</f>
        <v>376550.58000000007</v>
      </c>
      <c r="G16" s="398">
        <f>F16/F17</f>
        <v>0.3479994714445595</v>
      </c>
      <c r="H16" s="5"/>
      <c r="I16" s="5"/>
      <c r="J16" s="3"/>
      <c r="K16" s="1"/>
      <c r="N16" s="59"/>
      <c r="O16" s="3"/>
    </row>
    <row r="17" spans="2:15" ht="14.25" customHeight="1" x14ac:dyDescent="0.2">
      <c r="B17" s="1"/>
      <c r="C17" s="1"/>
      <c r="D17" s="1"/>
      <c r="E17" s="1"/>
      <c r="F17" s="295">
        <f>G10</f>
        <v>1082043.54</v>
      </c>
      <c r="G17" s="398"/>
      <c r="H17" s="59"/>
      <c r="I17" s="59"/>
      <c r="J17" s="3"/>
      <c r="K17" s="59"/>
      <c r="L17" s="59"/>
      <c r="M17" s="59"/>
      <c r="N17" s="59"/>
      <c r="O17" s="3"/>
    </row>
    <row r="18" spans="2:15" x14ac:dyDescent="0.2">
      <c r="B18" s="1"/>
      <c r="C18" s="1"/>
      <c r="D18" s="1"/>
      <c r="E18" s="1"/>
      <c r="F18" s="1"/>
      <c r="G18" s="309"/>
      <c r="H18" s="3"/>
      <c r="I18" s="5"/>
      <c r="J18" s="3"/>
      <c r="K18" s="3"/>
      <c r="L18" s="3"/>
      <c r="M18" s="3"/>
      <c r="N18" s="3"/>
      <c r="O18" s="3"/>
    </row>
    <row r="19" spans="2:15" x14ac:dyDescent="0.2">
      <c r="B19" s="1"/>
      <c r="C19" s="1"/>
      <c r="D19" s="1"/>
      <c r="E19" s="1"/>
      <c r="F19" s="1"/>
      <c r="G19" s="310"/>
      <c r="H19" s="1"/>
      <c r="I19" s="1"/>
      <c r="J19" s="1"/>
      <c r="K19" s="1"/>
    </row>
    <row r="20" spans="2:15" x14ac:dyDescent="0.2">
      <c r="B20" s="1"/>
      <c r="C20" s="1"/>
      <c r="D20" s="1"/>
      <c r="E20" s="291"/>
      <c r="F20" s="296">
        <f>GASTOS!H24</f>
        <v>2469648.8300000005</v>
      </c>
      <c r="G20" s="400">
        <f>F20/F21</f>
        <v>245.68730899323523</v>
      </c>
      <c r="H20" s="3"/>
      <c r="I20" s="1"/>
      <c r="J20" s="1"/>
      <c r="K20" s="1"/>
    </row>
    <row r="21" spans="2:15" x14ac:dyDescent="0.2">
      <c r="B21" s="1"/>
      <c r="C21" s="1"/>
      <c r="D21" s="1"/>
      <c r="E21" s="291"/>
      <c r="F21" s="297">
        <v>10052</v>
      </c>
      <c r="G21" s="400"/>
      <c r="H21" s="1"/>
      <c r="I21" s="1"/>
      <c r="J21" s="1"/>
      <c r="K21" s="1"/>
    </row>
    <row r="22" spans="2:15" x14ac:dyDescent="0.2">
      <c r="B22" s="1"/>
      <c r="C22" s="1"/>
      <c r="D22" s="1"/>
      <c r="E22" s="291"/>
      <c r="F22" s="1"/>
      <c r="G22" s="310"/>
      <c r="H22" s="1"/>
      <c r="I22" s="1"/>
      <c r="J22" s="1"/>
      <c r="K22" s="1"/>
    </row>
    <row r="23" spans="2:15" x14ac:dyDescent="0.2">
      <c r="B23" s="1"/>
      <c r="C23" s="1"/>
      <c r="D23" s="1"/>
      <c r="E23" s="291"/>
      <c r="F23" s="1"/>
      <c r="G23" s="310"/>
      <c r="H23" s="1"/>
      <c r="I23" s="1"/>
      <c r="J23" s="1"/>
      <c r="K23" s="1"/>
    </row>
    <row r="24" spans="2:15" ht="14.25" customHeight="1" x14ac:dyDescent="0.2">
      <c r="B24" s="1"/>
      <c r="C24" s="1"/>
      <c r="D24" s="1"/>
      <c r="E24" s="291" t="s">
        <v>9</v>
      </c>
      <c r="F24" s="294">
        <f>INGRESOS!F3</f>
        <v>262683.89</v>
      </c>
      <c r="G24" s="311">
        <f>F24/F25</f>
        <v>6.9731346340064934E-2</v>
      </c>
      <c r="H24" s="1"/>
      <c r="I24" s="1"/>
      <c r="J24" s="1"/>
      <c r="K24" s="1"/>
      <c r="L24" s="201"/>
    </row>
    <row r="25" spans="2:15" ht="14.25" customHeight="1" x14ac:dyDescent="0.2">
      <c r="B25" s="1"/>
      <c r="C25" s="1"/>
      <c r="D25" s="1"/>
      <c r="E25" s="291" t="s">
        <v>242</v>
      </c>
      <c r="F25" s="295">
        <f>H5</f>
        <v>3767084.7300000004</v>
      </c>
      <c r="G25" s="312">
        <v>1</v>
      </c>
      <c r="H25" s="1"/>
      <c r="I25" s="1"/>
      <c r="J25" s="1"/>
    </row>
    <row r="26" spans="2:15" x14ac:dyDescent="0.2">
      <c r="B26" s="1"/>
      <c r="C26" s="1"/>
      <c r="D26" s="1"/>
      <c r="E26" s="291"/>
      <c r="F26" s="1"/>
      <c r="G26" s="310"/>
      <c r="H26" s="1"/>
      <c r="I26" s="1"/>
      <c r="J26" s="1"/>
    </row>
    <row r="27" spans="2:15" x14ac:dyDescent="0.2">
      <c r="B27" s="1"/>
      <c r="C27" s="1"/>
      <c r="D27" s="1"/>
      <c r="E27" s="291"/>
      <c r="F27" s="1"/>
      <c r="G27" s="310"/>
      <c r="H27" s="1"/>
      <c r="I27" s="1"/>
      <c r="J27" s="1"/>
    </row>
    <row r="28" spans="2:15" x14ac:dyDescent="0.2">
      <c r="B28" s="1"/>
      <c r="C28" s="1"/>
      <c r="D28" s="1"/>
      <c r="E28" s="291"/>
      <c r="F28" s="298">
        <f>INGRESOS!F17</f>
        <v>350290.27</v>
      </c>
      <c r="G28" s="399">
        <f>F28/F29</f>
        <v>9.298709615167057E-2</v>
      </c>
      <c r="H28" s="1"/>
      <c r="I28" s="1"/>
      <c r="J28" s="1"/>
    </row>
    <row r="29" spans="2:15" x14ac:dyDescent="0.2">
      <c r="B29" s="1"/>
      <c r="C29" s="1"/>
      <c r="D29" s="1"/>
      <c r="E29" s="291"/>
      <c r="F29" s="295">
        <f>F25</f>
        <v>3767084.7300000004</v>
      </c>
      <c r="G29" s="399"/>
      <c r="H29" s="1"/>
      <c r="I29" s="1"/>
      <c r="J29" s="1"/>
    </row>
    <row r="30" spans="2:15" x14ac:dyDescent="0.2">
      <c r="B30" s="1"/>
      <c r="C30" s="1"/>
      <c r="D30" s="1"/>
      <c r="E30" s="291"/>
      <c r="F30" s="1"/>
      <c r="G30" s="309"/>
      <c r="H30" s="1"/>
      <c r="I30" s="1"/>
      <c r="J30" s="1"/>
    </row>
    <row r="31" spans="2:15" x14ac:dyDescent="0.2">
      <c r="B31" s="1"/>
      <c r="C31" s="1"/>
      <c r="D31" s="1"/>
      <c r="E31" s="291"/>
      <c r="F31" s="1"/>
      <c r="G31" s="309"/>
      <c r="H31" s="1"/>
      <c r="I31" s="1"/>
      <c r="J31" s="1"/>
    </row>
    <row r="32" spans="2:15" x14ac:dyDescent="0.2">
      <c r="B32" s="1"/>
      <c r="C32" s="1"/>
      <c r="D32" s="1"/>
      <c r="E32" s="291"/>
      <c r="F32" s="299">
        <f>INGRESOS!F26</f>
        <v>2318408.2700000005</v>
      </c>
      <c r="G32" s="399">
        <f>F32/F33</f>
        <v>0.6154383126922659</v>
      </c>
      <c r="H32" s="1"/>
      <c r="I32" s="1"/>
      <c r="J32" s="1"/>
    </row>
    <row r="33" spans="2:10" x14ac:dyDescent="0.2">
      <c r="B33" s="1"/>
      <c r="C33" s="1"/>
      <c r="D33" s="1"/>
      <c r="E33" s="291"/>
      <c r="F33" s="4">
        <f>F29</f>
        <v>3767084.7300000004</v>
      </c>
      <c r="G33" s="399"/>
      <c r="H33" s="1"/>
      <c r="I33" s="1"/>
      <c r="J33" s="1"/>
    </row>
    <row r="34" spans="2:10" x14ac:dyDescent="0.2">
      <c r="B34" s="1"/>
      <c r="C34" s="1"/>
      <c r="D34" s="1"/>
      <c r="E34" s="291"/>
      <c r="F34" s="1"/>
      <c r="G34" s="309"/>
      <c r="H34" s="1"/>
      <c r="I34" s="1"/>
      <c r="J34" s="1"/>
    </row>
    <row r="35" spans="2:10" x14ac:dyDescent="0.2">
      <c r="B35" s="1"/>
      <c r="C35" s="1"/>
      <c r="D35" s="1"/>
      <c r="E35" s="291"/>
      <c r="F35" s="1"/>
      <c r="G35" s="309"/>
      <c r="H35" s="291"/>
      <c r="I35" s="1"/>
      <c r="J35" s="1"/>
    </row>
    <row r="36" spans="2:10" ht="15" x14ac:dyDescent="0.25">
      <c r="B36" s="196"/>
      <c r="C36" s="1"/>
      <c r="D36" s="1"/>
      <c r="E36" s="291"/>
      <c r="F36" s="296">
        <f>F28+F32</f>
        <v>2668698.5400000005</v>
      </c>
      <c r="G36" s="399">
        <f>F36/F37</f>
        <v>0.70842540884393657</v>
      </c>
      <c r="H36" s="395">
        <f>F36/F37</f>
        <v>0.70842540884393657</v>
      </c>
      <c r="I36" s="1"/>
      <c r="J36" s="1"/>
    </row>
    <row r="37" spans="2:10" x14ac:dyDescent="0.2">
      <c r="B37" s="1"/>
      <c r="C37" s="1"/>
      <c r="D37" s="1"/>
      <c r="E37" s="291"/>
      <c r="F37" s="4">
        <f>F29</f>
        <v>3767084.7300000004</v>
      </c>
      <c r="G37" s="399"/>
      <c r="H37" s="395"/>
      <c r="I37" s="1"/>
      <c r="J37" s="1"/>
    </row>
    <row r="38" spans="2:10" x14ac:dyDescent="0.2">
      <c r="B38" s="1"/>
      <c r="C38" s="1"/>
      <c r="D38" s="1"/>
      <c r="E38" s="291"/>
      <c r="F38" s="1"/>
      <c r="G38" s="310"/>
      <c r="H38" s="291"/>
      <c r="I38" s="1"/>
      <c r="J38" s="1"/>
    </row>
    <row r="39" spans="2:10" x14ac:dyDescent="0.2">
      <c r="B39" s="1"/>
      <c r="C39" s="1"/>
      <c r="D39" s="1"/>
      <c r="E39" s="291"/>
      <c r="F39" s="1"/>
      <c r="G39" s="310"/>
      <c r="H39" s="291"/>
      <c r="I39" s="1"/>
      <c r="J39" s="1"/>
    </row>
    <row r="40" spans="2:10" ht="14.25" customHeight="1" x14ac:dyDescent="0.2">
      <c r="B40" s="1"/>
      <c r="C40" s="1"/>
      <c r="D40" s="1"/>
      <c r="E40" s="291" t="s">
        <v>243</v>
      </c>
      <c r="F40" s="300">
        <f>F16</f>
        <v>376550.58000000007</v>
      </c>
      <c r="G40" s="313">
        <f>F40/F41</f>
        <v>9.9958086156453407E-2</v>
      </c>
      <c r="H40" s="291"/>
      <c r="I40" s="1"/>
      <c r="J40" s="1"/>
    </row>
    <row r="41" spans="2:10" ht="14.25" customHeight="1" x14ac:dyDescent="0.2">
      <c r="B41" s="1"/>
      <c r="C41" s="1"/>
      <c r="D41" s="1"/>
      <c r="E41" s="291" t="s">
        <v>242</v>
      </c>
      <c r="F41" s="4">
        <f>F33</f>
        <v>3767084.7300000004</v>
      </c>
      <c r="G41" s="314">
        <v>1</v>
      </c>
      <c r="H41" s="291"/>
      <c r="I41" s="1"/>
      <c r="J41" s="1"/>
    </row>
    <row r="42" spans="2:10" x14ac:dyDescent="0.2">
      <c r="B42" s="1"/>
      <c r="C42" s="1"/>
      <c r="D42" s="1"/>
      <c r="E42" s="291"/>
      <c r="F42" s="1"/>
      <c r="G42" s="310"/>
      <c r="H42" s="1"/>
      <c r="I42" s="1"/>
      <c r="J42" s="1"/>
    </row>
    <row r="43" spans="2:10" x14ac:dyDescent="0.2">
      <c r="B43" s="1"/>
      <c r="C43" s="1"/>
      <c r="D43" s="1"/>
      <c r="E43" s="291"/>
      <c r="F43" s="1"/>
      <c r="G43" s="310"/>
      <c r="H43" s="1"/>
      <c r="I43" s="1"/>
      <c r="J43" s="1"/>
    </row>
    <row r="44" spans="2:10" ht="14.25" customHeight="1" x14ac:dyDescent="0.2">
      <c r="B44" s="1"/>
      <c r="C44" s="1"/>
      <c r="D44" s="1"/>
      <c r="E44" s="291" t="s">
        <v>151</v>
      </c>
      <c r="F44" s="301">
        <f>INGRESOS!F2</f>
        <v>726840.85000000009</v>
      </c>
      <c r="G44" s="315">
        <f>F44/F45</f>
        <v>1.3081687052589783</v>
      </c>
      <c r="H44" s="1"/>
      <c r="I44" s="1"/>
      <c r="J44" s="1"/>
    </row>
    <row r="45" spans="2:10" ht="14.25" customHeight="1" x14ac:dyDescent="0.2">
      <c r="B45" s="1"/>
      <c r="C45" s="1"/>
      <c r="D45" s="1"/>
      <c r="E45" s="291" t="s">
        <v>156</v>
      </c>
      <c r="F45" s="4">
        <f>GASTOS!H3</f>
        <v>555617.06000000006</v>
      </c>
      <c r="G45" s="316">
        <v>1</v>
      </c>
      <c r="H45" s="1"/>
      <c r="I45" s="1"/>
      <c r="J45" s="1"/>
    </row>
    <row r="46" spans="2:10" x14ac:dyDescent="0.2">
      <c r="B46" s="1"/>
      <c r="C46" s="1"/>
      <c r="D46" s="1"/>
      <c r="E46" s="291"/>
      <c r="F46" s="4"/>
      <c r="G46" s="310"/>
      <c r="H46" s="1"/>
      <c r="I46" s="1"/>
      <c r="J46" s="1"/>
    </row>
    <row r="47" spans="2:10" x14ac:dyDescent="0.2">
      <c r="B47" s="1"/>
      <c r="C47" s="1"/>
      <c r="D47" s="1"/>
      <c r="E47" s="291"/>
      <c r="F47" s="1"/>
      <c r="G47" s="310"/>
      <c r="H47" s="1"/>
      <c r="I47" s="1"/>
      <c r="J47" s="1"/>
    </row>
    <row r="48" spans="2:10" ht="14.25" customHeight="1" x14ac:dyDescent="0.2">
      <c r="B48" s="1"/>
      <c r="C48" s="1"/>
      <c r="D48" s="1"/>
      <c r="E48" s="291" t="s">
        <v>243</v>
      </c>
      <c r="F48" s="301">
        <f>F40</f>
        <v>376550.58000000007</v>
      </c>
      <c r="G48" s="315">
        <f>(F48/F49)</f>
        <v>0.67771601541536541</v>
      </c>
      <c r="H48" s="1"/>
      <c r="I48" s="1"/>
      <c r="J48" s="1"/>
    </row>
    <row r="49" spans="2:15" ht="14.25" customHeight="1" x14ac:dyDescent="0.2">
      <c r="B49" s="1"/>
      <c r="C49" s="1"/>
      <c r="D49" s="1"/>
      <c r="E49" s="291" t="s">
        <v>156</v>
      </c>
      <c r="F49" s="4">
        <f>F45</f>
        <v>555617.06000000006</v>
      </c>
      <c r="G49" s="316">
        <v>1</v>
      </c>
      <c r="H49" s="1"/>
      <c r="I49" s="1"/>
      <c r="J49" s="1"/>
    </row>
    <row r="50" spans="2:15" x14ac:dyDescent="0.2">
      <c r="B50" s="1"/>
      <c r="C50" s="1"/>
      <c r="D50" s="1"/>
      <c r="E50" s="291"/>
      <c r="F50" s="1"/>
      <c r="G50" s="309"/>
      <c r="H50" s="1"/>
      <c r="I50" s="5"/>
      <c r="J50" s="1"/>
    </row>
    <row r="51" spans="2:15" x14ac:dyDescent="0.2">
      <c r="B51" s="1"/>
      <c r="C51" s="1"/>
      <c r="D51" s="1"/>
      <c r="E51" s="291"/>
      <c r="F51" s="1"/>
      <c r="G51" s="309"/>
      <c r="H51" s="1"/>
      <c r="I51" s="5"/>
      <c r="J51" s="1"/>
    </row>
    <row r="52" spans="2:15" ht="14.25" customHeight="1" x14ac:dyDescent="0.2">
      <c r="B52" s="1"/>
      <c r="C52" s="1"/>
      <c r="D52" s="1"/>
      <c r="E52" s="291" t="s">
        <v>244</v>
      </c>
      <c r="F52" s="296">
        <v>904559.2</v>
      </c>
      <c r="G52" s="317">
        <f>(F52/F53)</f>
        <v>1.24450792769834</v>
      </c>
      <c r="H52" s="1"/>
      <c r="I52" s="11"/>
      <c r="J52" s="3"/>
      <c r="K52" s="3"/>
      <c r="L52" s="3"/>
      <c r="M52" s="3"/>
      <c r="N52" s="3"/>
      <c r="O52" s="3"/>
    </row>
    <row r="53" spans="2:15" ht="14.25" customHeight="1" x14ac:dyDescent="0.2">
      <c r="B53" s="1"/>
      <c r="C53" s="1"/>
      <c r="D53" s="1"/>
      <c r="E53" s="291" t="s">
        <v>151</v>
      </c>
      <c r="F53" s="3">
        <v>726840.85</v>
      </c>
      <c r="G53" s="318">
        <v>1</v>
      </c>
      <c r="H53" s="3"/>
      <c r="I53" s="5"/>
      <c r="J53" s="3"/>
      <c r="K53" s="3"/>
      <c r="L53" s="3"/>
      <c r="M53" s="3"/>
      <c r="N53" s="3"/>
      <c r="O53" s="3"/>
    </row>
    <row r="54" spans="2:15" x14ac:dyDescent="0.2">
      <c r="B54" s="1"/>
      <c r="C54" s="1"/>
      <c r="D54" s="1"/>
      <c r="E54" s="291"/>
      <c r="F54" s="1"/>
      <c r="G54" s="309"/>
      <c r="H54" s="3"/>
      <c r="I54" s="5"/>
      <c r="J54" s="3"/>
      <c r="K54" s="3"/>
      <c r="L54" s="3"/>
      <c r="M54" s="3"/>
      <c r="N54" s="3"/>
      <c r="O54" s="3"/>
    </row>
    <row r="55" spans="2:15" x14ac:dyDescent="0.2">
      <c r="B55" s="1"/>
      <c r="C55" s="1"/>
      <c r="D55" s="1"/>
      <c r="E55" s="291"/>
      <c r="F55" s="1"/>
      <c r="G55" s="309"/>
    </row>
    <row r="56" spans="2:15" ht="14.25" customHeight="1" x14ac:dyDescent="0.2">
      <c r="B56" s="1"/>
      <c r="C56" s="1"/>
      <c r="D56" s="1"/>
      <c r="E56" s="291" t="s">
        <v>247</v>
      </c>
      <c r="F56" s="296">
        <f>GASTOS!H38</f>
        <v>776250.08000000031</v>
      </c>
      <c r="G56" s="317">
        <f>F56/F57</f>
        <v>0.22419097514405534</v>
      </c>
      <c r="I56" s="5"/>
      <c r="J56" s="3"/>
      <c r="K56" s="3"/>
      <c r="L56" s="3"/>
      <c r="M56" s="3"/>
      <c r="N56" s="3"/>
      <c r="O56" s="3"/>
    </row>
    <row r="57" spans="2:15" ht="14.25" customHeight="1" x14ac:dyDescent="0.2">
      <c r="B57" s="1"/>
      <c r="C57" s="1"/>
      <c r="D57" s="1"/>
      <c r="E57" s="291" t="s">
        <v>246</v>
      </c>
      <c r="F57" s="3">
        <f>GASTOS!H3+GASTOS!H24+GASTOS!H48+GASTOS!H52</f>
        <v>3462450.1700000004</v>
      </c>
      <c r="G57" s="318">
        <v>1</v>
      </c>
      <c r="I57" s="5"/>
      <c r="J57" s="1"/>
    </row>
    <row r="58" spans="2:15" x14ac:dyDescent="0.2">
      <c r="B58" s="1"/>
      <c r="C58" s="1"/>
      <c r="D58" s="1"/>
      <c r="E58" s="291"/>
      <c r="F58" s="3"/>
      <c r="G58" s="319"/>
      <c r="I58" s="5"/>
      <c r="J58" s="1"/>
    </row>
    <row r="59" spans="2:15" x14ac:dyDescent="0.2">
      <c r="B59" s="1"/>
      <c r="C59" s="1"/>
      <c r="D59" s="1"/>
      <c r="E59" s="291"/>
      <c r="F59" s="3"/>
      <c r="G59" s="319"/>
      <c r="I59" s="5"/>
      <c r="J59" s="1"/>
    </row>
    <row r="60" spans="2:15" ht="14.25" customHeight="1" x14ac:dyDescent="0.2">
      <c r="B60" s="1"/>
      <c r="C60" s="1"/>
      <c r="D60" s="1"/>
      <c r="E60" s="291" t="s">
        <v>248</v>
      </c>
      <c r="F60" s="296">
        <f>GASTOS!H24</f>
        <v>2469648.8300000005</v>
      </c>
      <c r="G60" s="317">
        <f>F60/F61</f>
        <v>0.71326624463739219</v>
      </c>
      <c r="I60" s="5"/>
      <c r="J60" s="1"/>
    </row>
    <row r="61" spans="2:15" ht="14.25" customHeight="1" x14ac:dyDescent="0.2">
      <c r="B61" s="1"/>
      <c r="C61" s="1"/>
      <c r="D61" s="1"/>
      <c r="E61" s="291" t="s">
        <v>246</v>
      </c>
      <c r="F61" s="3">
        <f>F57</f>
        <v>3462450.1700000004</v>
      </c>
      <c r="G61" s="318">
        <v>1</v>
      </c>
      <c r="I61" s="5"/>
      <c r="J61" s="1"/>
    </row>
    <row r="62" spans="2:15" x14ac:dyDescent="0.2">
      <c r="B62" s="1"/>
      <c r="C62" s="1"/>
      <c r="D62" s="1"/>
      <c r="E62" s="291"/>
      <c r="F62" s="7"/>
      <c r="G62" s="319"/>
      <c r="I62" s="5"/>
      <c r="J62" s="1"/>
    </row>
    <row r="63" spans="2:15" x14ac:dyDescent="0.2">
      <c r="B63" s="1"/>
      <c r="C63" s="1"/>
      <c r="D63" s="1"/>
      <c r="E63" s="291"/>
      <c r="F63" s="3"/>
      <c r="G63" s="319"/>
      <c r="I63" s="5"/>
      <c r="J63" s="1"/>
    </row>
    <row r="64" spans="2:15" x14ac:dyDescent="0.2">
      <c r="B64" s="1"/>
      <c r="C64" s="1"/>
      <c r="D64" s="1"/>
      <c r="E64" s="291"/>
      <c r="F64" s="296">
        <f>INGRESOS!D38</f>
        <v>306239.76</v>
      </c>
      <c r="G64" s="397">
        <f>F64/F65</f>
        <v>7.8560193895658312E-2</v>
      </c>
      <c r="I64" s="5"/>
      <c r="J64" s="1"/>
    </row>
    <row r="65" spans="2:10" x14ac:dyDescent="0.2">
      <c r="B65" s="1"/>
      <c r="C65" s="1"/>
      <c r="D65" s="1"/>
      <c r="E65" s="291"/>
      <c r="F65" s="3">
        <f>INGRESOS!C38</f>
        <v>3898154.33</v>
      </c>
      <c r="G65" s="397"/>
      <c r="H65" s="5"/>
      <c r="I65" s="5"/>
      <c r="J65" s="1"/>
    </row>
    <row r="66" spans="2:10" x14ac:dyDescent="0.2">
      <c r="B66" s="1"/>
      <c r="C66" s="1"/>
      <c r="D66" s="1"/>
      <c r="E66" s="1"/>
      <c r="F66" s="1"/>
      <c r="G66" s="320"/>
      <c r="H66" s="9"/>
      <c r="I66" s="5"/>
      <c r="J66" s="1"/>
    </row>
    <row r="67" spans="2:10" x14ac:dyDescent="0.2">
      <c r="B67" s="1"/>
      <c r="C67" s="1"/>
      <c r="D67" s="1"/>
      <c r="E67" s="1"/>
      <c r="F67" s="1"/>
      <c r="G67" s="309"/>
      <c r="H67" s="305"/>
      <c r="I67" s="5"/>
      <c r="J67" s="1"/>
    </row>
    <row r="68" spans="2:10" s="1" customFormat="1" x14ac:dyDescent="0.2">
      <c r="B68" s="194"/>
      <c r="C68" s="194"/>
      <c r="D68" s="194"/>
      <c r="E68" s="303"/>
      <c r="F68" s="302">
        <f>G10</f>
        <v>1082043.54</v>
      </c>
      <c r="G68" s="396">
        <f>F68/F69</f>
        <v>1.9474627722914051</v>
      </c>
      <c r="H68" s="306"/>
      <c r="I68" s="5"/>
    </row>
    <row r="69" spans="2:10" s="1" customFormat="1" ht="15" x14ac:dyDescent="0.2">
      <c r="B69" s="194"/>
      <c r="C69" s="194"/>
      <c r="D69" s="194"/>
      <c r="E69" s="303"/>
      <c r="F69" s="195">
        <f>F45</f>
        <v>555617.06000000006</v>
      </c>
      <c r="G69" s="396"/>
      <c r="H69" s="306"/>
      <c r="I69" s="197"/>
    </row>
    <row r="70" spans="2:10" s="1" customFormat="1" ht="15" x14ac:dyDescent="0.2">
      <c r="B70" s="194"/>
      <c r="C70" s="194"/>
      <c r="D70" s="194"/>
      <c r="E70" s="303"/>
      <c r="F70" s="195"/>
      <c r="G70" s="315"/>
      <c r="H70" s="306"/>
      <c r="I70" s="197"/>
    </row>
    <row r="71" spans="2:10" s="1" customFormat="1" x14ac:dyDescent="0.2">
      <c r="E71" s="291"/>
      <c r="G71" s="321"/>
      <c r="H71" s="305"/>
      <c r="I71" s="5"/>
    </row>
    <row r="72" spans="2:10" ht="14.25" customHeight="1" x14ac:dyDescent="0.2">
      <c r="B72" s="194"/>
      <c r="C72" s="194"/>
      <c r="D72" s="194"/>
      <c r="E72" s="303" t="s">
        <v>245</v>
      </c>
      <c r="F72" s="302">
        <f>F68</f>
        <v>1082043.54</v>
      </c>
      <c r="G72" s="315">
        <f>F72/F73</f>
        <v>0.31250804686670769</v>
      </c>
      <c r="H72" s="306"/>
      <c r="I72" s="5"/>
      <c r="J72" s="1"/>
    </row>
    <row r="73" spans="2:10" ht="14.25" customHeight="1" x14ac:dyDescent="0.2">
      <c r="B73" s="1"/>
      <c r="C73" s="1"/>
      <c r="D73" s="1"/>
      <c r="E73" s="291" t="s">
        <v>246</v>
      </c>
      <c r="F73" s="3">
        <f>F61</f>
        <v>3462450.1700000004</v>
      </c>
      <c r="G73" s="316">
        <v>1</v>
      </c>
      <c r="H73" s="305"/>
      <c r="I73" s="5"/>
      <c r="J73" s="1"/>
    </row>
    <row r="74" spans="2:10" x14ac:dyDescent="0.2">
      <c r="B74" s="194"/>
      <c r="C74" s="194"/>
      <c r="D74" s="194"/>
      <c r="E74" s="303"/>
      <c r="F74" s="194"/>
      <c r="G74" s="310"/>
      <c r="H74" s="306"/>
      <c r="I74" s="5"/>
    </row>
    <row r="75" spans="2:10" x14ac:dyDescent="0.2">
      <c r="B75" s="194"/>
      <c r="C75" s="194"/>
      <c r="D75" s="194"/>
      <c r="E75" s="303"/>
      <c r="F75" s="245"/>
      <c r="G75" s="307"/>
      <c r="H75" s="306"/>
      <c r="I75" s="5"/>
    </row>
    <row r="76" spans="2:10" x14ac:dyDescent="0.2">
      <c r="B76" s="1"/>
      <c r="C76" s="1"/>
      <c r="D76" s="1"/>
      <c r="E76" s="291"/>
      <c r="F76" s="1"/>
      <c r="G76" s="304"/>
      <c r="H76" s="305"/>
      <c r="I76" s="5"/>
    </row>
    <row r="77" spans="2:10" s="1" customFormat="1" x14ac:dyDescent="0.2">
      <c r="B77" s="194"/>
      <c r="C77" s="194"/>
      <c r="D77" s="194"/>
      <c r="E77" s="303"/>
      <c r="F77" s="194"/>
      <c r="G77" s="306"/>
      <c r="H77" s="306"/>
      <c r="I77" s="5"/>
    </row>
    <row r="78" spans="2:10" s="1" customFormat="1" x14ac:dyDescent="0.2">
      <c r="B78" s="194"/>
      <c r="C78" s="194"/>
      <c r="D78" s="194"/>
      <c r="E78" s="303"/>
      <c r="F78" s="194"/>
      <c r="G78" s="306"/>
      <c r="H78" s="306"/>
      <c r="I78" s="5"/>
    </row>
    <row r="79" spans="2:10" s="1" customFormat="1" x14ac:dyDescent="0.2">
      <c r="G79" s="304"/>
      <c r="H79" s="305"/>
      <c r="I79" s="5"/>
    </row>
    <row r="80" spans="2:10" x14ac:dyDescent="0.2">
      <c r="B80" s="1"/>
      <c r="C80" s="1"/>
      <c r="D80" s="1"/>
      <c r="E80" s="1"/>
      <c r="F80" s="1"/>
      <c r="G80" s="3"/>
      <c r="H80" s="1"/>
      <c r="I80" s="5"/>
    </row>
    <row r="81" spans="2:9" x14ac:dyDescent="0.2">
      <c r="B81" s="1"/>
      <c r="C81" s="1"/>
      <c r="D81" s="1"/>
      <c r="E81" s="1"/>
      <c r="F81" s="1"/>
      <c r="G81" s="3"/>
      <c r="H81" s="1"/>
      <c r="I81" s="5"/>
    </row>
    <row r="82" spans="2:9" x14ac:dyDescent="0.2">
      <c r="B82" s="1"/>
      <c r="C82" s="1"/>
      <c r="D82" s="1"/>
      <c r="E82" s="1"/>
      <c r="F82" s="1"/>
      <c r="G82" s="3"/>
      <c r="H82" s="1"/>
      <c r="I82" s="5"/>
    </row>
    <row r="83" spans="2:9" x14ac:dyDescent="0.2">
      <c r="B83" s="1"/>
      <c r="C83" s="1"/>
      <c r="D83" s="1"/>
      <c r="E83" s="1"/>
      <c r="F83" s="1"/>
      <c r="G83" s="3"/>
      <c r="H83" s="1"/>
      <c r="I83" s="5"/>
    </row>
    <row r="84" spans="2:9" x14ac:dyDescent="0.2">
      <c r="B84" s="1"/>
      <c r="C84" s="1"/>
      <c r="D84" s="1"/>
      <c r="E84" s="1"/>
      <c r="F84" s="1"/>
      <c r="G84" s="3"/>
      <c r="H84" s="1"/>
      <c r="I84" s="5"/>
    </row>
    <row r="85" spans="2:9" x14ac:dyDescent="0.2">
      <c r="B85" s="1"/>
      <c r="C85" s="1"/>
      <c r="D85" s="1"/>
      <c r="E85" s="1"/>
      <c r="F85" s="1"/>
      <c r="G85" s="3"/>
      <c r="H85" s="1"/>
      <c r="I85" s="5"/>
    </row>
    <row r="86" spans="2:9" x14ac:dyDescent="0.2">
      <c r="B86" s="1"/>
      <c r="C86" s="1"/>
      <c r="D86" s="1"/>
      <c r="E86" s="1"/>
      <c r="F86" s="1"/>
      <c r="G86" s="3"/>
      <c r="H86" s="1"/>
      <c r="I86" s="5"/>
    </row>
  </sheetData>
  <mergeCells count="9">
    <mergeCell ref="A3:A6"/>
    <mergeCell ref="H36:H37"/>
    <mergeCell ref="G68:G69"/>
    <mergeCell ref="G64:G65"/>
    <mergeCell ref="G16:G17"/>
    <mergeCell ref="G36:G37"/>
    <mergeCell ref="G32:G33"/>
    <mergeCell ref="G28:G29"/>
    <mergeCell ref="G20:G21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7:C21"/>
  <sheetViews>
    <sheetView zoomScale="106" zoomScaleNormal="106" workbookViewId="0"/>
  </sheetViews>
  <sheetFormatPr baseColWidth="10" defaultRowHeight="15" x14ac:dyDescent="0.25"/>
  <cols>
    <col min="1" max="1" width="43" style="2" bestFit="1" customWidth="1"/>
    <col min="2" max="2" width="34.7109375" style="2" bestFit="1" customWidth="1"/>
    <col min="3" max="3" width="7.5703125" style="2" bestFit="1" customWidth="1"/>
    <col min="4" max="4" width="43" style="2" bestFit="1" customWidth="1"/>
    <col min="5" max="5" width="11.7109375" style="2" customWidth="1"/>
    <col min="6" max="16384" width="11.42578125" style="2"/>
  </cols>
  <sheetData>
    <row r="7" spans="1:3" x14ac:dyDescent="0.25">
      <c r="A7" s="326" t="s">
        <v>239</v>
      </c>
      <c r="B7" s="327">
        <v>350290.27</v>
      </c>
      <c r="C7" s="328">
        <v>9.298709615167057E-2</v>
      </c>
    </row>
    <row r="8" spans="1:3" x14ac:dyDescent="0.25">
      <c r="A8" s="325" t="s">
        <v>240</v>
      </c>
      <c r="B8" s="323">
        <v>2318408.2700000005</v>
      </c>
      <c r="C8" s="324">
        <v>0.6154383126922659</v>
      </c>
    </row>
    <row r="9" spans="1:3" x14ac:dyDescent="0.25">
      <c r="A9" s="326" t="s">
        <v>241</v>
      </c>
      <c r="B9" s="327">
        <v>2668698.5400000005</v>
      </c>
      <c r="C9" s="328">
        <v>0.70842540884393657</v>
      </c>
    </row>
    <row r="10" spans="1:3" x14ac:dyDescent="0.25">
      <c r="A10" s="325" t="s">
        <v>242</v>
      </c>
      <c r="B10" s="323">
        <v>3767084.7300000004</v>
      </c>
      <c r="C10" s="324">
        <v>1</v>
      </c>
    </row>
    <row r="18" spans="1:3" x14ac:dyDescent="0.25">
      <c r="A18" s="326" t="s">
        <v>133</v>
      </c>
      <c r="B18" s="327">
        <v>1082043.54</v>
      </c>
      <c r="C18" s="327">
        <f>B18/$B$21</f>
        <v>2.8735675828729299</v>
      </c>
    </row>
    <row r="19" spans="1:3" x14ac:dyDescent="0.25">
      <c r="A19" s="325" t="s">
        <v>125</v>
      </c>
      <c r="B19" s="323">
        <v>422498.58</v>
      </c>
      <c r="C19" s="323">
        <f t="shared" ref="C19:C21" si="0">B19/$B$21</f>
        <v>1.1220234476866293</v>
      </c>
    </row>
    <row r="20" spans="1:3" x14ac:dyDescent="0.25">
      <c r="A20" s="326" t="s">
        <v>126</v>
      </c>
      <c r="B20" s="327">
        <v>659544.96</v>
      </c>
      <c r="C20" s="327">
        <f t="shared" si="0"/>
        <v>1.7515441351863004</v>
      </c>
    </row>
    <row r="21" spans="1:3" x14ac:dyDescent="0.25">
      <c r="A21" s="325" t="s">
        <v>128</v>
      </c>
      <c r="B21" s="323">
        <v>376550.58000000007</v>
      </c>
      <c r="C21" s="323">
        <f t="shared" si="0"/>
        <v>1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2:M474"/>
  <sheetViews>
    <sheetView zoomScale="110" zoomScaleNormal="110" workbookViewId="0"/>
  </sheetViews>
  <sheetFormatPr baseColWidth="10" defaultRowHeight="11.25" x14ac:dyDescent="0.2"/>
  <cols>
    <col min="1" max="1" width="6" style="207" bestFit="1" customWidth="1"/>
    <col min="2" max="2" width="32.28515625" style="207" customWidth="1"/>
    <col min="3" max="4" width="15.85546875" style="207" bestFit="1" customWidth="1"/>
    <col min="5" max="5" width="15.85546875" style="208" bestFit="1" customWidth="1"/>
    <col min="6" max="6" width="8.5703125" style="207" bestFit="1" customWidth="1"/>
    <col min="7" max="7" width="8.5703125" style="212" bestFit="1" customWidth="1"/>
    <col min="8" max="8" width="11.42578125" style="212"/>
    <col min="9" max="16384" width="11.42578125" style="207"/>
  </cols>
  <sheetData>
    <row r="2" spans="1:13" x14ac:dyDescent="0.2">
      <c r="G2" s="209"/>
      <c r="H2" s="209"/>
    </row>
    <row r="5" spans="1:13" ht="24.75" x14ac:dyDescent="0.2">
      <c r="A5" s="239" t="s">
        <v>32</v>
      </c>
      <c r="B5" s="210" t="s">
        <v>0</v>
      </c>
      <c r="C5" s="210">
        <v>2015</v>
      </c>
      <c r="D5" s="211">
        <v>2016</v>
      </c>
      <c r="E5" s="211">
        <v>2017</v>
      </c>
      <c r="F5" s="238" t="s">
        <v>184</v>
      </c>
      <c r="G5" s="238" t="s">
        <v>185</v>
      </c>
    </row>
    <row r="6" spans="1:13" x14ac:dyDescent="0.2">
      <c r="A6" s="213">
        <v>1</v>
      </c>
      <c r="B6" s="214" t="s">
        <v>7</v>
      </c>
      <c r="C6" s="215">
        <v>734480.94</v>
      </c>
      <c r="D6" s="215">
        <v>726840.85</v>
      </c>
      <c r="E6" s="216">
        <v>730471.71</v>
      </c>
      <c r="F6" s="217">
        <v>-1.04E-2</v>
      </c>
      <c r="G6" s="217">
        <v>5.0000000000000001E-3</v>
      </c>
      <c r="H6" s="218"/>
    </row>
    <row r="7" spans="1:13" x14ac:dyDescent="0.2">
      <c r="A7" s="219" t="s">
        <v>8</v>
      </c>
      <c r="B7" s="220" t="s">
        <v>9</v>
      </c>
      <c r="C7" s="221">
        <v>221699.73</v>
      </c>
      <c r="D7" s="221">
        <v>262683.89</v>
      </c>
      <c r="E7" s="222">
        <v>186055.67</v>
      </c>
      <c r="F7" s="223">
        <v>0.18490000000000001</v>
      </c>
      <c r="G7" s="223">
        <v>-0.29170000000000001</v>
      </c>
      <c r="M7" s="224"/>
    </row>
    <row r="8" spans="1:13" x14ac:dyDescent="0.2">
      <c r="A8" s="219" t="s">
        <v>10</v>
      </c>
      <c r="B8" s="220" t="s">
        <v>11</v>
      </c>
      <c r="C8" s="221">
        <v>50126.94</v>
      </c>
      <c r="D8" s="221">
        <v>38064.75</v>
      </c>
      <c r="E8" s="222">
        <v>56244.12</v>
      </c>
      <c r="F8" s="223">
        <v>-0.24060000000000001</v>
      </c>
      <c r="G8" s="223">
        <v>0.47760000000000002</v>
      </c>
      <c r="H8" s="218"/>
    </row>
    <row r="9" spans="1:13" ht="22.5" x14ac:dyDescent="0.2">
      <c r="A9" s="219" t="s">
        <v>12</v>
      </c>
      <c r="B9" s="225" t="s">
        <v>13</v>
      </c>
      <c r="C9" s="226">
        <v>15396.3</v>
      </c>
      <c r="D9" s="221">
        <v>41463.050000000003</v>
      </c>
      <c r="E9" s="222">
        <v>60656.639999999999</v>
      </c>
      <c r="F9" s="223">
        <v>1.6931</v>
      </c>
      <c r="G9" s="223">
        <v>0.46289999999999998</v>
      </c>
    </row>
    <row r="10" spans="1:13" x14ac:dyDescent="0.2">
      <c r="A10" s="219" t="s">
        <v>14</v>
      </c>
      <c r="B10" s="220" t="s">
        <v>15</v>
      </c>
      <c r="C10" s="221">
        <v>12630.56</v>
      </c>
      <c r="D10" s="227">
        <v>11920.74</v>
      </c>
      <c r="E10" s="222">
        <v>31804.74</v>
      </c>
      <c r="F10" s="223">
        <v>-5.62E-2</v>
      </c>
      <c r="G10" s="223">
        <v>1.6679999999999999</v>
      </c>
      <c r="H10" s="228"/>
    </row>
    <row r="11" spans="1:13" x14ac:dyDescent="0.2">
      <c r="A11" s="219" t="s">
        <v>16</v>
      </c>
      <c r="B11" s="220" t="s">
        <v>17</v>
      </c>
      <c r="C11" s="221">
        <v>415431.95</v>
      </c>
      <c r="D11" s="227">
        <v>350290.27</v>
      </c>
      <c r="E11" s="222">
        <v>380725.04</v>
      </c>
      <c r="F11" s="223">
        <v>-0.15679999999999999</v>
      </c>
      <c r="G11" s="223">
        <v>8.6900000000000005E-2</v>
      </c>
    </row>
    <row r="12" spans="1:13" x14ac:dyDescent="0.2">
      <c r="A12" s="219" t="s">
        <v>18</v>
      </c>
      <c r="B12" s="220" t="s">
        <v>19</v>
      </c>
      <c r="C12" s="221">
        <v>19195.46</v>
      </c>
      <c r="D12" s="227">
        <v>22418.15</v>
      </c>
      <c r="E12" s="222">
        <v>14985.5</v>
      </c>
      <c r="F12" s="223">
        <v>0.16789999999999999</v>
      </c>
      <c r="G12" s="223">
        <v>-0.33150000000000002</v>
      </c>
      <c r="H12" s="228"/>
    </row>
    <row r="13" spans="1:13" x14ac:dyDescent="0.2">
      <c r="A13" s="229">
        <v>2</v>
      </c>
      <c r="B13" s="230" t="s">
        <v>20</v>
      </c>
      <c r="C13" s="231">
        <v>2005937.74</v>
      </c>
      <c r="D13" s="232">
        <v>2318408.27</v>
      </c>
      <c r="E13" s="216">
        <v>2083932.79</v>
      </c>
      <c r="F13" s="217">
        <v>0.15579999999999999</v>
      </c>
      <c r="G13" s="217">
        <v>-0.1011</v>
      </c>
    </row>
    <row r="14" spans="1:13" x14ac:dyDescent="0.2">
      <c r="A14" s="219" t="s">
        <v>21</v>
      </c>
      <c r="B14" s="220" t="s">
        <v>22</v>
      </c>
      <c r="C14" s="221">
        <v>5350</v>
      </c>
      <c r="D14" s="227" t="s">
        <v>250</v>
      </c>
      <c r="E14" s="222" t="s">
        <v>249</v>
      </c>
      <c r="F14" s="223">
        <v>-1</v>
      </c>
      <c r="G14" s="223">
        <v>0</v>
      </c>
      <c r="H14" s="228"/>
    </row>
    <row r="15" spans="1:13" ht="22.5" x14ac:dyDescent="0.2">
      <c r="A15" s="219" t="s">
        <v>23</v>
      </c>
      <c r="B15" s="233" t="s">
        <v>24</v>
      </c>
      <c r="C15" s="221">
        <v>2000587.74</v>
      </c>
      <c r="D15" s="227">
        <v>2318408.27</v>
      </c>
      <c r="E15" s="222">
        <v>2083932.79</v>
      </c>
      <c r="F15" s="223">
        <v>0.15890000000000001</v>
      </c>
      <c r="G15" s="223">
        <v>-0.1011</v>
      </c>
    </row>
    <row r="16" spans="1:13" x14ac:dyDescent="0.2">
      <c r="A16" s="229">
        <v>3</v>
      </c>
      <c r="B16" s="230" t="s">
        <v>25</v>
      </c>
      <c r="C16" s="231">
        <v>179575.7</v>
      </c>
      <c r="D16" s="232">
        <v>721835.61</v>
      </c>
      <c r="E16" s="216">
        <v>330038.87</v>
      </c>
      <c r="F16" s="217">
        <v>3.0196999999999998</v>
      </c>
      <c r="G16" s="217">
        <v>-0.54279999999999995</v>
      </c>
      <c r="H16" s="228"/>
    </row>
    <row r="17" spans="1:8" x14ac:dyDescent="0.2">
      <c r="A17" s="219" t="s">
        <v>26</v>
      </c>
      <c r="B17" s="220" t="s">
        <v>27</v>
      </c>
      <c r="C17" s="221">
        <v>89296.57</v>
      </c>
      <c r="D17" s="227">
        <v>273265.48</v>
      </c>
      <c r="E17" s="222" t="s">
        <v>249</v>
      </c>
      <c r="F17" s="223">
        <v>2.0602</v>
      </c>
      <c r="G17" s="223">
        <v>-1</v>
      </c>
    </row>
    <row r="18" spans="1:8" x14ac:dyDescent="0.2">
      <c r="A18" s="219" t="s">
        <v>30</v>
      </c>
      <c r="B18" s="220" t="s">
        <v>31</v>
      </c>
      <c r="C18" s="221">
        <v>90279.13</v>
      </c>
      <c r="D18" s="227">
        <v>448570.13</v>
      </c>
      <c r="E18" s="222">
        <v>330038.87</v>
      </c>
      <c r="F18" s="223">
        <v>3.9687000000000001</v>
      </c>
      <c r="G18" s="223">
        <v>-0.26419999999999999</v>
      </c>
      <c r="H18" s="228"/>
    </row>
    <row r="19" spans="1:8" x14ac:dyDescent="0.2">
      <c r="A19" s="219"/>
      <c r="B19" s="220" t="s">
        <v>123</v>
      </c>
      <c r="C19" s="221">
        <v>2919994.38</v>
      </c>
      <c r="D19" s="227">
        <v>3767084.73</v>
      </c>
      <c r="E19" s="222">
        <v>3144443.37</v>
      </c>
      <c r="F19" s="223">
        <v>0.29010000000000002</v>
      </c>
      <c r="G19" s="223">
        <v>-0.1653</v>
      </c>
    </row>
    <row r="20" spans="1:8" x14ac:dyDescent="0.2">
      <c r="B20" s="234" t="s">
        <v>123</v>
      </c>
      <c r="C20" s="235">
        <v>2919994.38</v>
      </c>
      <c r="D20" s="235">
        <v>3767084.73</v>
      </c>
      <c r="E20" s="235">
        <v>3144443.37</v>
      </c>
      <c r="F20" s="236">
        <v>0.29010000000000002</v>
      </c>
      <c r="G20" s="236">
        <v>-0.1653</v>
      </c>
      <c r="H20" s="228"/>
    </row>
    <row r="22" spans="1:8" x14ac:dyDescent="0.2">
      <c r="G22" s="228"/>
      <c r="H22" s="228"/>
    </row>
    <row r="23" spans="1:8" ht="12" thickBot="1" x14ac:dyDescent="0.25"/>
    <row r="24" spans="1:8" ht="24.75" x14ac:dyDescent="0.2">
      <c r="A24" s="341" t="s">
        <v>32</v>
      </c>
      <c r="B24" s="342" t="s">
        <v>33</v>
      </c>
      <c r="C24" s="343">
        <v>2015</v>
      </c>
      <c r="D24" s="343">
        <v>2016</v>
      </c>
      <c r="E24" s="343">
        <v>2017</v>
      </c>
      <c r="F24" s="344" t="s">
        <v>184</v>
      </c>
      <c r="G24" s="344" t="s">
        <v>185</v>
      </c>
      <c r="H24" s="228"/>
    </row>
    <row r="25" spans="1:8" x14ac:dyDescent="0.2">
      <c r="A25" s="345">
        <v>5</v>
      </c>
      <c r="B25" s="345" t="s">
        <v>124</v>
      </c>
      <c r="C25" s="346">
        <v>516644.8</v>
      </c>
      <c r="D25" s="346">
        <v>555617.06000000006</v>
      </c>
      <c r="E25" s="347">
        <v>540847.22</v>
      </c>
      <c r="F25" s="348">
        <v>7.5399999999999995E-2</v>
      </c>
      <c r="G25" s="348">
        <v>-2.6599999999999999E-2</v>
      </c>
    </row>
    <row r="26" spans="1:8" x14ac:dyDescent="0.2">
      <c r="A26" s="349" t="s">
        <v>37</v>
      </c>
      <c r="B26" s="349" t="s">
        <v>135</v>
      </c>
      <c r="C26" s="350">
        <v>372801.09</v>
      </c>
      <c r="D26" s="350">
        <v>422498.58</v>
      </c>
      <c r="E26" s="351">
        <v>413133.69</v>
      </c>
      <c r="F26" s="352">
        <v>0.1333</v>
      </c>
      <c r="G26" s="352">
        <v>-2.2200000000000001E-2</v>
      </c>
      <c r="H26" s="228"/>
    </row>
    <row r="27" spans="1:8" x14ac:dyDescent="0.2">
      <c r="A27" s="349" t="s">
        <v>47</v>
      </c>
      <c r="B27" s="349" t="s">
        <v>134</v>
      </c>
      <c r="C27" s="353">
        <v>61998.080000000002</v>
      </c>
      <c r="D27" s="350">
        <v>49840.24</v>
      </c>
      <c r="E27" s="351">
        <v>34216.68</v>
      </c>
      <c r="F27" s="352">
        <v>-0.1961</v>
      </c>
      <c r="G27" s="352">
        <v>-0.3135</v>
      </c>
    </row>
    <row r="28" spans="1:8" x14ac:dyDescent="0.2">
      <c r="A28" s="349" t="s">
        <v>60</v>
      </c>
      <c r="B28" s="349" t="s">
        <v>136</v>
      </c>
      <c r="C28" s="350">
        <v>33560.339999999997</v>
      </c>
      <c r="D28" s="350">
        <v>33999.4</v>
      </c>
      <c r="E28" s="351">
        <v>43019.25</v>
      </c>
      <c r="F28" s="352">
        <v>1.3100000000000001E-2</v>
      </c>
      <c r="G28" s="352">
        <v>0.26529999999999998</v>
      </c>
      <c r="H28" s="228"/>
    </row>
    <row r="29" spans="1:8" x14ac:dyDescent="0.2">
      <c r="A29" s="349" t="s">
        <v>63</v>
      </c>
      <c r="B29" s="349" t="s">
        <v>137</v>
      </c>
      <c r="C29" s="350">
        <v>16147.52</v>
      </c>
      <c r="D29" s="350">
        <v>8998.5300000000007</v>
      </c>
      <c r="E29" s="351">
        <v>14226.05</v>
      </c>
      <c r="F29" s="352">
        <v>-0.44269999999999998</v>
      </c>
      <c r="G29" s="352">
        <v>0.58089999999999997</v>
      </c>
    </row>
    <row r="30" spans="1:8" x14ac:dyDescent="0.2">
      <c r="A30" s="349" t="s">
        <v>68</v>
      </c>
      <c r="B30" s="349" t="s">
        <v>138</v>
      </c>
      <c r="C30" s="350">
        <v>32137.77</v>
      </c>
      <c r="D30" s="350">
        <v>40280.31</v>
      </c>
      <c r="E30" s="351">
        <v>36251.550000000003</v>
      </c>
      <c r="F30" s="352">
        <v>0.25340000000000001</v>
      </c>
      <c r="G30" s="352">
        <v>-0.1</v>
      </c>
      <c r="H30" s="228"/>
    </row>
    <row r="31" spans="1:8" x14ac:dyDescent="0.2">
      <c r="A31" s="345">
        <v>7</v>
      </c>
      <c r="B31" s="345" t="s">
        <v>71</v>
      </c>
      <c r="C31" s="346">
        <v>2335578.41</v>
      </c>
      <c r="D31" s="346">
        <v>2469648.83</v>
      </c>
      <c r="E31" s="346">
        <v>1917015.18</v>
      </c>
      <c r="F31" s="354">
        <v>5.74E-2</v>
      </c>
      <c r="G31" s="354">
        <v>-0.2238</v>
      </c>
    </row>
    <row r="32" spans="1:8" x14ac:dyDescent="0.2">
      <c r="A32" s="349" t="s">
        <v>72</v>
      </c>
      <c r="B32" s="349" t="s">
        <v>139</v>
      </c>
      <c r="C32" s="350">
        <v>723086.54</v>
      </c>
      <c r="D32" s="350">
        <v>659544.96</v>
      </c>
      <c r="E32" s="351">
        <v>829657.15</v>
      </c>
      <c r="F32" s="352">
        <v>-8.7900000000000006E-2</v>
      </c>
      <c r="G32" s="352">
        <v>0.25790000000000002</v>
      </c>
      <c r="H32" s="228"/>
    </row>
    <row r="33" spans="1:9" x14ac:dyDescent="0.2">
      <c r="A33" s="349" t="s">
        <v>79</v>
      </c>
      <c r="B33" s="349" t="s">
        <v>140</v>
      </c>
      <c r="C33" s="353">
        <v>990045.85</v>
      </c>
      <c r="D33" s="350">
        <v>994586.4</v>
      </c>
      <c r="E33" s="351">
        <v>935123.65</v>
      </c>
      <c r="F33" s="352">
        <v>4.5999999999999999E-3</v>
      </c>
      <c r="G33" s="352">
        <v>-5.9799999999999999E-2</v>
      </c>
    </row>
    <row r="34" spans="1:9" x14ac:dyDescent="0.2">
      <c r="A34" s="349" t="s">
        <v>92</v>
      </c>
      <c r="B34" s="349" t="s">
        <v>141</v>
      </c>
      <c r="C34" s="350">
        <v>580587.85</v>
      </c>
      <c r="D34" s="350">
        <v>776250.08</v>
      </c>
      <c r="E34" s="351">
        <v>86538.84</v>
      </c>
      <c r="F34" s="352">
        <v>0.33700000000000002</v>
      </c>
      <c r="G34" s="352">
        <v>-0.88849999999999996</v>
      </c>
      <c r="H34" s="228"/>
      <c r="I34" s="243"/>
    </row>
    <row r="35" spans="1:9" x14ac:dyDescent="0.2">
      <c r="A35" s="349" t="s">
        <v>99</v>
      </c>
      <c r="B35" s="349" t="s">
        <v>142</v>
      </c>
      <c r="C35" s="350">
        <v>22359.75</v>
      </c>
      <c r="D35" s="350">
        <v>24267.39</v>
      </c>
      <c r="E35" s="351">
        <v>21359.279999999999</v>
      </c>
      <c r="F35" s="352">
        <v>8.5300000000000001E-2</v>
      </c>
      <c r="G35" s="352">
        <v>-0.1198</v>
      </c>
    </row>
    <row r="36" spans="1:9" x14ac:dyDescent="0.2">
      <c r="A36" s="349" t="s">
        <v>104</v>
      </c>
      <c r="B36" s="349" t="s">
        <v>143</v>
      </c>
      <c r="C36" s="350">
        <v>19498.419999999998</v>
      </c>
      <c r="D36" s="350">
        <v>15000</v>
      </c>
      <c r="E36" s="351">
        <v>44336.26</v>
      </c>
      <c r="F36" s="352">
        <v>-0.23069999999999999</v>
      </c>
      <c r="G36" s="352">
        <v>1.9558</v>
      </c>
      <c r="H36" s="228"/>
    </row>
    <row r="37" spans="1:9" x14ac:dyDescent="0.2">
      <c r="A37" s="345">
        <v>8</v>
      </c>
      <c r="B37" s="345" t="s">
        <v>107</v>
      </c>
      <c r="C37" s="346">
        <v>66198.039999999994</v>
      </c>
      <c r="D37" s="346">
        <v>10585.9</v>
      </c>
      <c r="E37" s="346">
        <v>42801.08</v>
      </c>
      <c r="F37" s="354">
        <v>-0.84009999999999996</v>
      </c>
      <c r="G37" s="354">
        <v>3.0432000000000001</v>
      </c>
    </row>
    <row r="38" spans="1:9" x14ac:dyDescent="0.2">
      <c r="A38" s="349" t="s">
        <v>108</v>
      </c>
      <c r="B38" s="349" t="s">
        <v>144</v>
      </c>
      <c r="C38" s="350">
        <v>66198.039999999994</v>
      </c>
      <c r="D38" s="350">
        <v>10585.9</v>
      </c>
      <c r="E38" s="351">
        <v>42801.08</v>
      </c>
      <c r="F38" s="352">
        <v>-0.84009999999999996</v>
      </c>
      <c r="G38" s="352">
        <v>3.0432000000000001</v>
      </c>
      <c r="H38" s="228"/>
    </row>
    <row r="39" spans="1:9" x14ac:dyDescent="0.2">
      <c r="A39" s="345"/>
      <c r="B39" s="345" t="s">
        <v>113</v>
      </c>
      <c r="C39" s="346">
        <v>534757.81000000006</v>
      </c>
      <c r="D39" s="346">
        <v>426598.38</v>
      </c>
      <c r="E39" s="346">
        <v>342180.76</v>
      </c>
      <c r="F39" s="355">
        <v>-0.20230000000000001</v>
      </c>
      <c r="G39" s="355">
        <v>-0.19789999999999999</v>
      </c>
    </row>
    <row r="40" spans="1:9" x14ac:dyDescent="0.2">
      <c r="A40" s="349" t="s">
        <v>114</v>
      </c>
      <c r="B40" s="349" t="s">
        <v>145</v>
      </c>
      <c r="C40" s="350">
        <v>170231.81</v>
      </c>
      <c r="D40" s="350">
        <v>94946.11</v>
      </c>
      <c r="E40" s="351">
        <v>96094.07</v>
      </c>
      <c r="F40" s="352">
        <v>-0.44230000000000003</v>
      </c>
      <c r="G40" s="352">
        <v>1.21E-2</v>
      </c>
    </row>
    <row r="41" spans="1:9" x14ac:dyDescent="0.2">
      <c r="A41" s="349" t="s">
        <v>117</v>
      </c>
      <c r="B41" s="349" t="s">
        <v>146</v>
      </c>
      <c r="C41" s="350">
        <v>364526</v>
      </c>
      <c r="D41" s="350">
        <v>331063.77</v>
      </c>
      <c r="E41" s="351">
        <v>246086.69</v>
      </c>
      <c r="F41" s="352">
        <v>-9.1800000000000007E-2</v>
      </c>
      <c r="G41" s="352">
        <v>-0.25669999999999998</v>
      </c>
      <c r="H41" s="228"/>
    </row>
    <row r="42" spans="1:9" x14ac:dyDescent="0.2">
      <c r="A42" s="349" t="s">
        <v>120</v>
      </c>
      <c r="B42" s="349" t="s">
        <v>147</v>
      </c>
      <c r="C42" s="350" t="s">
        <v>251</v>
      </c>
      <c r="D42" s="350">
        <v>588.5</v>
      </c>
      <c r="E42" s="351" t="s">
        <v>249</v>
      </c>
      <c r="F42" s="352">
        <v>1</v>
      </c>
      <c r="G42" s="352">
        <v>-1</v>
      </c>
    </row>
    <row r="43" spans="1:9" ht="12" thickBot="1" x14ac:dyDescent="0.25">
      <c r="A43" s="240"/>
      <c r="B43" s="241" t="s">
        <v>123</v>
      </c>
      <c r="C43" s="244">
        <v>3453179.06</v>
      </c>
      <c r="D43" s="244">
        <v>3462450.17</v>
      </c>
      <c r="E43" s="244">
        <v>2842844.24</v>
      </c>
      <c r="F43" s="242">
        <v>2.7000000000000001E-3</v>
      </c>
      <c r="G43" s="242">
        <v>-0.17899999999999999</v>
      </c>
      <c r="H43" s="228"/>
    </row>
    <row r="45" spans="1:9" x14ac:dyDescent="0.2">
      <c r="G45" s="228"/>
      <c r="H45" s="228"/>
    </row>
    <row r="47" spans="1:9" x14ac:dyDescent="0.2">
      <c r="D47" s="207">
        <v>0</v>
      </c>
      <c r="G47" s="228"/>
      <c r="H47" s="228"/>
    </row>
    <row r="49" spans="7:8" x14ac:dyDescent="0.2">
      <c r="G49" s="228"/>
      <c r="H49" s="228"/>
    </row>
    <row r="51" spans="7:8" x14ac:dyDescent="0.2">
      <c r="G51" s="228"/>
      <c r="H51" s="228"/>
    </row>
    <row r="53" spans="7:8" x14ac:dyDescent="0.2">
      <c r="G53" s="228"/>
      <c r="H53" s="228"/>
    </row>
    <row r="55" spans="7:8" x14ac:dyDescent="0.2">
      <c r="G55" s="228"/>
      <c r="H55" s="228"/>
    </row>
    <row r="57" spans="7:8" x14ac:dyDescent="0.2">
      <c r="G57" s="228"/>
      <c r="H57" s="228"/>
    </row>
    <row r="59" spans="7:8" x14ac:dyDescent="0.2">
      <c r="G59" s="228"/>
      <c r="H59" s="228"/>
    </row>
    <row r="61" spans="7:8" x14ac:dyDescent="0.2">
      <c r="G61" s="228"/>
      <c r="H61" s="228"/>
    </row>
    <row r="63" spans="7:8" x14ac:dyDescent="0.2">
      <c r="G63" s="228"/>
      <c r="H63" s="228"/>
    </row>
    <row r="65" spans="7:8" x14ac:dyDescent="0.2">
      <c r="G65" s="228"/>
      <c r="H65" s="228"/>
    </row>
    <row r="67" spans="7:8" x14ac:dyDescent="0.2">
      <c r="G67" s="228"/>
      <c r="H67" s="228"/>
    </row>
    <row r="69" spans="7:8" x14ac:dyDescent="0.2">
      <c r="G69" s="228"/>
      <c r="H69" s="228"/>
    </row>
    <row r="71" spans="7:8" x14ac:dyDescent="0.2">
      <c r="G71" s="228"/>
      <c r="H71" s="228"/>
    </row>
    <row r="73" spans="7:8" x14ac:dyDescent="0.2">
      <c r="G73" s="228"/>
      <c r="H73" s="228"/>
    </row>
    <row r="75" spans="7:8" x14ac:dyDescent="0.2">
      <c r="G75" s="228"/>
      <c r="H75" s="228"/>
    </row>
    <row r="77" spans="7:8" x14ac:dyDescent="0.2">
      <c r="G77" s="228"/>
      <c r="H77" s="228"/>
    </row>
    <row r="79" spans="7:8" x14ac:dyDescent="0.2">
      <c r="G79" s="228"/>
      <c r="H79" s="228"/>
    </row>
    <row r="81" spans="7:8" x14ac:dyDescent="0.2">
      <c r="G81" s="228"/>
      <c r="H81" s="228"/>
    </row>
    <row r="83" spans="7:8" x14ac:dyDescent="0.2">
      <c r="G83" s="228"/>
      <c r="H83" s="228"/>
    </row>
    <row r="86" spans="7:8" x14ac:dyDescent="0.2">
      <c r="G86" s="228"/>
      <c r="H86" s="228"/>
    </row>
    <row r="88" spans="7:8" x14ac:dyDescent="0.2">
      <c r="G88" s="228"/>
      <c r="H88" s="228"/>
    </row>
    <row r="90" spans="7:8" x14ac:dyDescent="0.2">
      <c r="G90" s="228"/>
      <c r="H90" s="228"/>
    </row>
    <row r="92" spans="7:8" x14ac:dyDescent="0.2">
      <c r="G92" s="228"/>
      <c r="H92" s="228"/>
    </row>
    <row r="94" spans="7:8" x14ac:dyDescent="0.2">
      <c r="G94" s="228"/>
      <c r="H94" s="228"/>
    </row>
    <row r="96" spans="7:8" x14ac:dyDescent="0.2">
      <c r="G96" s="228"/>
      <c r="H96" s="228"/>
    </row>
    <row r="98" spans="7:8" x14ac:dyDescent="0.2">
      <c r="G98" s="228"/>
      <c r="H98" s="228"/>
    </row>
    <row r="100" spans="7:8" x14ac:dyDescent="0.2">
      <c r="G100" s="228"/>
      <c r="H100" s="228"/>
    </row>
    <row r="102" spans="7:8" x14ac:dyDescent="0.2">
      <c r="G102" s="228"/>
      <c r="H102" s="228"/>
    </row>
    <row r="104" spans="7:8" x14ac:dyDescent="0.2">
      <c r="G104" s="228"/>
      <c r="H104" s="228"/>
    </row>
    <row r="106" spans="7:8" x14ac:dyDescent="0.2">
      <c r="G106" s="228"/>
      <c r="H106" s="228"/>
    </row>
    <row r="108" spans="7:8" x14ac:dyDescent="0.2">
      <c r="G108" s="228"/>
      <c r="H108" s="228"/>
    </row>
    <row r="110" spans="7:8" x14ac:dyDescent="0.2">
      <c r="G110" s="228"/>
      <c r="H110" s="228"/>
    </row>
    <row r="112" spans="7:8" x14ac:dyDescent="0.2">
      <c r="G112" s="228"/>
      <c r="H112" s="228"/>
    </row>
    <row r="114" spans="7:8" x14ac:dyDescent="0.2">
      <c r="G114" s="228"/>
      <c r="H114" s="228"/>
    </row>
    <row r="116" spans="7:8" x14ac:dyDescent="0.2">
      <c r="G116" s="228"/>
      <c r="H116" s="228"/>
    </row>
    <row r="118" spans="7:8" x14ac:dyDescent="0.2">
      <c r="G118" s="228"/>
      <c r="H118" s="228"/>
    </row>
    <row r="120" spans="7:8" x14ac:dyDescent="0.2">
      <c r="G120" s="228"/>
      <c r="H120" s="228"/>
    </row>
    <row r="122" spans="7:8" x14ac:dyDescent="0.2">
      <c r="G122" s="228"/>
      <c r="H122" s="228"/>
    </row>
    <row r="124" spans="7:8" x14ac:dyDescent="0.2">
      <c r="G124" s="228"/>
      <c r="H124" s="228"/>
    </row>
    <row r="126" spans="7:8" x14ac:dyDescent="0.2">
      <c r="G126" s="228"/>
      <c r="H126" s="228"/>
    </row>
    <row r="128" spans="7:8" x14ac:dyDescent="0.2">
      <c r="G128" s="228"/>
      <c r="H128" s="228"/>
    </row>
    <row r="130" spans="7:8" x14ac:dyDescent="0.2">
      <c r="G130" s="228"/>
      <c r="H130" s="228"/>
    </row>
    <row r="132" spans="7:8" x14ac:dyDescent="0.2">
      <c r="G132" s="228"/>
      <c r="H132" s="228"/>
    </row>
    <row r="134" spans="7:8" x14ac:dyDescent="0.2">
      <c r="G134" s="228"/>
      <c r="H134" s="228"/>
    </row>
    <row r="136" spans="7:8" x14ac:dyDescent="0.2">
      <c r="G136" s="228"/>
      <c r="H136" s="228"/>
    </row>
    <row r="138" spans="7:8" x14ac:dyDescent="0.2">
      <c r="G138" s="228"/>
      <c r="H138" s="228"/>
    </row>
    <row r="140" spans="7:8" x14ac:dyDescent="0.2">
      <c r="G140" s="228"/>
      <c r="H140" s="228"/>
    </row>
    <row r="142" spans="7:8" x14ac:dyDescent="0.2">
      <c r="G142" s="228"/>
      <c r="H142" s="228"/>
    </row>
    <row r="144" spans="7:8" x14ac:dyDescent="0.2">
      <c r="G144" s="228"/>
      <c r="H144" s="228"/>
    </row>
    <row r="146" spans="7:8" x14ac:dyDescent="0.2">
      <c r="G146" s="228"/>
      <c r="H146" s="228"/>
    </row>
    <row r="148" spans="7:8" x14ac:dyDescent="0.2">
      <c r="G148" s="228"/>
      <c r="H148" s="228"/>
    </row>
    <row r="150" spans="7:8" x14ac:dyDescent="0.2">
      <c r="G150" s="228"/>
      <c r="H150" s="228"/>
    </row>
    <row r="152" spans="7:8" x14ac:dyDescent="0.2">
      <c r="G152" s="228"/>
      <c r="H152" s="228"/>
    </row>
    <row r="154" spans="7:8" x14ac:dyDescent="0.2">
      <c r="G154" s="228"/>
      <c r="H154" s="228"/>
    </row>
    <row r="156" spans="7:8" x14ac:dyDescent="0.2">
      <c r="G156" s="228"/>
      <c r="H156" s="228"/>
    </row>
    <row r="158" spans="7:8" x14ac:dyDescent="0.2">
      <c r="G158" s="228"/>
      <c r="H158" s="228"/>
    </row>
    <row r="160" spans="7:8" x14ac:dyDescent="0.2">
      <c r="G160" s="228"/>
      <c r="H160" s="228"/>
    </row>
    <row r="163" spans="7:8" x14ac:dyDescent="0.2">
      <c r="G163" s="228"/>
      <c r="H163" s="228"/>
    </row>
    <row r="165" spans="7:8" x14ac:dyDescent="0.2">
      <c r="G165" s="228"/>
      <c r="H165" s="228"/>
    </row>
    <row r="167" spans="7:8" x14ac:dyDescent="0.2">
      <c r="G167" s="228"/>
      <c r="H167" s="228"/>
    </row>
    <row r="169" spans="7:8" x14ac:dyDescent="0.2">
      <c r="G169" s="228"/>
      <c r="H169" s="228"/>
    </row>
    <row r="171" spans="7:8" x14ac:dyDescent="0.2">
      <c r="G171" s="228"/>
      <c r="H171" s="228"/>
    </row>
    <row r="173" spans="7:8" x14ac:dyDescent="0.2">
      <c r="G173" s="228"/>
      <c r="H173" s="228"/>
    </row>
    <row r="175" spans="7:8" x14ac:dyDescent="0.2">
      <c r="G175" s="228"/>
      <c r="H175" s="228"/>
    </row>
    <row r="177" spans="7:8" x14ac:dyDescent="0.2">
      <c r="G177" s="228"/>
      <c r="H177" s="228"/>
    </row>
    <row r="179" spans="7:8" x14ac:dyDescent="0.2">
      <c r="G179" s="228"/>
      <c r="H179" s="228"/>
    </row>
    <row r="181" spans="7:8" x14ac:dyDescent="0.2">
      <c r="G181" s="228"/>
      <c r="H181" s="228"/>
    </row>
    <row r="183" spans="7:8" x14ac:dyDescent="0.2">
      <c r="G183" s="228"/>
      <c r="H183" s="228"/>
    </row>
    <row r="185" spans="7:8" x14ac:dyDescent="0.2">
      <c r="G185" s="228"/>
      <c r="H185" s="228"/>
    </row>
    <row r="187" spans="7:8" x14ac:dyDescent="0.2">
      <c r="G187" s="228"/>
      <c r="H187" s="228"/>
    </row>
    <row r="189" spans="7:8" x14ac:dyDescent="0.2">
      <c r="G189" s="228"/>
      <c r="H189" s="228"/>
    </row>
    <row r="191" spans="7:8" x14ac:dyDescent="0.2">
      <c r="G191" s="228"/>
      <c r="H191" s="228"/>
    </row>
    <row r="193" spans="7:8" x14ac:dyDescent="0.2">
      <c r="G193" s="228"/>
      <c r="H193" s="228"/>
    </row>
    <row r="195" spans="7:8" x14ac:dyDescent="0.2">
      <c r="G195" s="228"/>
      <c r="H195" s="228"/>
    </row>
    <row r="197" spans="7:8" x14ac:dyDescent="0.2">
      <c r="G197" s="228"/>
      <c r="H197" s="228"/>
    </row>
    <row r="199" spans="7:8" x14ac:dyDescent="0.2">
      <c r="G199" s="228"/>
      <c r="H199" s="228"/>
    </row>
    <row r="201" spans="7:8" x14ac:dyDescent="0.2">
      <c r="G201" s="228"/>
      <c r="H201" s="228"/>
    </row>
    <row r="203" spans="7:8" x14ac:dyDescent="0.2">
      <c r="G203" s="228"/>
      <c r="H203" s="228"/>
    </row>
    <row r="205" spans="7:8" x14ac:dyDescent="0.2">
      <c r="G205" s="228"/>
      <c r="H205" s="228"/>
    </row>
    <row r="207" spans="7:8" x14ac:dyDescent="0.2">
      <c r="G207" s="228"/>
      <c r="H207" s="228"/>
    </row>
    <row r="209" spans="7:8" x14ac:dyDescent="0.2">
      <c r="G209" s="228"/>
      <c r="H209" s="228"/>
    </row>
    <row r="211" spans="7:8" x14ac:dyDescent="0.2">
      <c r="G211" s="228"/>
      <c r="H211" s="228"/>
    </row>
    <row r="213" spans="7:8" x14ac:dyDescent="0.2">
      <c r="G213" s="228"/>
      <c r="H213" s="228"/>
    </row>
    <row r="215" spans="7:8" x14ac:dyDescent="0.2">
      <c r="G215" s="228"/>
      <c r="H215" s="228"/>
    </row>
    <row r="217" spans="7:8" x14ac:dyDescent="0.2">
      <c r="G217" s="228"/>
      <c r="H217" s="228"/>
    </row>
    <row r="219" spans="7:8" x14ac:dyDescent="0.2">
      <c r="G219" s="228"/>
      <c r="H219" s="228"/>
    </row>
    <row r="220" spans="7:8" x14ac:dyDescent="0.2">
      <c r="G220" s="228"/>
      <c r="H220" s="228"/>
    </row>
    <row r="222" spans="7:8" x14ac:dyDescent="0.2">
      <c r="G222" s="228"/>
      <c r="H222" s="228"/>
    </row>
    <row r="224" spans="7:8" x14ac:dyDescent="0.2">
      <c r="G224" s="228"/>
      <c r="H224" s="228"/>
    </row>
    <row r="226" spans="7:8" x14ac:dyDescent="0.2">
      <c r="G226" s="228"/>
      <c r="H226" s="228"/>
    </row>
    <row r="228" spans="7:8" x14ac:dyDescent="0.2">
      <c r="G228" s="228"/>
      <c r="H228" s="228"/>
    </row>
    <row r="230" spans="7:8" x14ac:dyDescent="0.2">
      <c r="G230" s="228"/>
      <c r="H230" s="228"/>
    </row>
    <row r="232" spans="7:8" x14ac:dyDescent="0.2">
      <c r="G232" s="228"/>
      <c r="H232" s="228"/>
    </row>
    <row r="234" spans="7:8" x14ac:dyDescent="0.2">
      <c r="G234" s="228"/>
      <c r="H234" s="228"/>
    </row>
    <row r="235" spans="7:8" x14ac:dyDescent="0.2">
      <c r="G235" s="228"/>
      <c r="H235" s="228"/>
    </row>
    <row r="237" spans="7:8" x14ac:dyDescent="0.2">
      <c r="G237" s="228"/>
      <c r="H237" s="228"/>
    </row>
    <row r="239" spans="7:8" x14ac:dyDescent="0.2">
      <c r="G239" s="228"/>
      <c r="H239" s="228"/>
    </row>
    <row r="241" spans="7:8" x14ac:dyDescent="0.2">
      <c r="G241" s="228"/>
      <c r="H241" s="228"/>
    </row>
    <row r="243" spans="7:8" x14ac:dyDescent="0.2">
      <c r="G243" s="228"/>
      <c r="H243" s="228"/>
    </row>
    <row r="245" spans="7:8" x14ac:dyDescent="0.2">
      <c r="G245" s="228"/>
      <c r="H245" s="228"/>
    </row>
    <row r="247" spans="7:8" x14ac:dyDescent="0.2">
      <c r="G247" s="228"/>
      <c r="H247" s="228"/>
    </row>
    <row r="249" spans="7:8" x14ac:dyDescent="0.2">
      <c r="G249" s="228"/>
      <c r="H249" s="228"/>
    </row>
    <row r="251" spans="7:8" x14ac:dyDescent="0.2">
      <c r="G251" s="228"/>
      <c r="H251" s="228"/>
    </row>
    <row r="253" spans="7:8" x14ac:dyDescent="0.2">
      <c r="G253" s="228"/>
      <c r="H253" s="228"/>
    </row>
    <row r="255" spans="7:8" x14ac:dyDescent="0.2">
      <c r="G255" s="228"/>
      <c r="H255" s="228"/>
    </row>
    <row r="257" spans="7:8" x14ac:dyDescent="0.2">
      <c r="G257" s="228"/>
      <c r="H257" s="228"/>
    </row>
    <row r="259" spans="7:8" x14ac:dyDescent="0.2">
      <c r="G259" s="228"/>
      <c r="H259" s="228"/>
    </row>
    <row r="261" spans="7:8" x14ac:dyDescent="0.2">
      <c r="G261" s="228"/>
      <c r="H261" s="228"/>
    </row>
    <row r="263" spans="7:8" x14ac:dyDescent="0.2">
      <c r="G263" s="228"/>
      <c r="H263" s="228"/>
    </row>
    <row r="265" spans="7:8" x14ac:dyDescent="0.2">
      <c r="G265" s="228"/>
      <c r="H265" s="228"/>
    </row>
    <row r="267" spans="7:8" x14ac:dyDescent="0.2">
      <c r="G267" s="228"/>
      <c r="H267" s="228"/>
    </row>
    <row r="269" spans="7:8" x14ac:dyDescent="0.2">
      <c r="G269" s="228"/>
      <c r="H269" s="228"/>
    </row>
    <row r="271" spans="7:8" x14ac:dyDescent="0.2">
      <c r="G271" s="228"/>
      <c r="H271" s="228"/>
    </row>
    <row r="273" spans="7:8" x14ac:dyDescent="0.2">
      <c r="G273" s="228"/>
      <c r="H273" s="228"/>
    </row>
    <row r="275" spans="7:8" x14ac:dyDescent="0.2">
      <c r="G275" s="228"/>
      <c r="H275" s="228"/>
    </row>
    <row r="277" spans="7:8" x14ac:dyDescent="0.2">
      <c r="G277" s="228"/>
      <c r="H277" s="228"/>
    </row>
    <row r="279" spans="7:8" x14ac:dyDescent="0.2">
      <c r="G279" s="228"/>
      <c r="H279" s="228"/>
    </row>
    <row r="281" spans="7:8" x14ac:dyDescent="0.2">
      <c r="G281" s="228"/>
      <c r="H281" s="228"/>
    </row>
    <row r="283" spans="7:8" x14ac:dyDescent="0.2">
      <c r="G283" s="228"/>
      <c r="H283" s="228"/>
    </row>
    <row r="285" spans="7:8" x14ac:dyDescent="0.2">
      <c r="G285" s="228"/>
      <c r="H285" s="228"/>
    </row>
    <row r="287" spans="7:8" x14ac:dyDescent="0.2">
      <c r="G287" s="228"/>
      <c r="H287" s="228"/>
    </row>
    <row r="289" spans="7:8" x14ac:dyDescent="0.2">
      <c r="G289" s="228"/>
      <c r="H289" s="228"/>
    </row>
    <row r="291" spans="7:8" x14ac:dyDescent="0.2">
      <c r="G291" s="228"/>
      <c r="H291" s="228"/>
    </row>
    <row r="293" spans="7:8" x14ac:dyDescent="0.2">
      <c r="G293" s="228"/>
      <c r="H293" s="228"/>
    </row>
    <row r="295" spans="7:8" x14ac:dyDescent="0.2">
      <c r="G295" s="228"/>
      <c r="H295" s="228"/>
    </row>
    <row r="297" spans="7:8" x14ac:dyDescent="0.2">
      <c r="G297" s="228"/>
      <c r="H297" s="228"/>
    </row>
    <row r="299" spans="7:8" x14ac:dyDescent="0.2">
      <c r="G299" s="228"/>
      <c r="H299" s="228"/>
    </row>
    <row r="301" spans="7:8" x14ac:dyDescent="0.2">
      <c r="G301" s="228"/>
      <c r="H301" s="228"/>
    </row>
    <row r="303" spans="7:8" x14ac:dyDescent="0.2">
      <c r="G303" s="228"/>
      <c r="H303" s="228"/>
    </row>
    <row r="305" spans="7:8" x14ac:dyDescent="0.2">
      <c r="G305" s="228"/>
      <c r="H305" s="228"/>
    </row>
    <row r="307" spans="7:8" x14ac:dyDescent="0.2">
      <c r="G307" s="228"/>
      <c r="H307" s="228"/>
    </row>
    <row r="309" spans="7:8" x14ac:dyDescent="0.2">
      <c r="G309" s="228"/>
      <c r="H309" s="228"/>
    </row>
    <row r="311" spans="7:8" x14ac:dyDescent="0.2">
      <c r="G311" s="228"/>
      <c r="H311" s="228"/>
    </row>
    <row r="313" spans="7:8" x14ac:dyDescent="0.2">
      <c r="G313" s="228"/>
      <c r="H313" s="228"/>
    </row>
    <row r="315" spans="7:8" x14ac:dyDescent="0.2">
      <c r="G315" s="228"/>
      <c r="H315" s="228"/>
    </row>
    <row r="317" spans="7:8" x14ac:dyDescent="0.2">
      <c r="G317" s="228"/>
      <c r="H317" s="228"/>
    </row>
    <row r="319" spans="7:8" x14ac:dyDescent="0.2">
      <c r="G319" s="228"/>
      <c r="H319" s="228"/>
    </row>
    <row r="321" spans="7:8" x14ac:dyDescent="0.2">
      <c r="G321" s="228"/>
      <c r="H321" s="228"/>
    </row>
    <row r="323" spans="7:8" x14ac:dyDescent="0.2">
      <c r="G323" s="228"/>
      <c r="H323" s="228"/>
    </row>
    <row r="325" spans="7:8" x14ac:dyDescent="0.2">
      <c r="G325" s="228"/>
      <c r="H325" s="228"/>
    </row>
    <row r="327" spans="7:8" x14ac:dyDescent="0.2">
      <c r="G327" s="228"/>
      <c r="H327" s="228"/>
    </row>
    <row r="329" spans="7:8" x14ac:dyDescent="0.2">
      <c r="G329" s="228"/>
      <c r="H329" s="228"/>
    </row>
    <row r="331" spans="7:8" x14ac:dyDescent="0.2">
      <c r="G331" s="228"/>
      <c r="H331" s="228"/>
    </row>
    <row r="333" spans="7:8" x14ac:dyDescent="0.2">
      <c r="G333" s="228"/>
      <c r="H333" s="228"/>
    </row>
    <row r="335" spans="7:8" x14ac:dyDescent="0.2">
      <c r="G335" s="228"/>
      <c r="H335" s="228"/>
    </row>
    <row r="337" spans="7:8" x14ac:dyDescent="0.2">
      <c r="G337" s="228"/>
      <c r="H337" s="228"/>
    </row>
    <row r="339" spans="7:8" x14ac:dyDescent="0.2">
      <c r="G339" s="228"/>
      <c r="H339" s="228"/>
    </row>
    <row r="341" spans="7:8" x14ac:dyDescent="0.2">
      <c r="G341" s="228"/>
      <c r="H341" s="228"/>
    </row>
    <row r="343" spans="7:8" x14ac:dyDescent="0.2">
      <c r="G343" s="228"/>
      <c r="H343" s="228"/>
    </row>
    <row r="345" spans="7:8" x14ac:dyDescent="0.2">
      <c r="G345" s="228"/>
      <c r="H345" s="228"/>
    </row>
    <row r="347" spans="7:8" x14ac:dyDescent="0.2">
      <c r="G347" s="228"/>
      <c r="H347" s="228"/>
    </row>
    <row r="349" spans="7:8" x14ac:dyDescent="0.2">
      <c r="G349" s="228"/>
      <c r="H349" s="228"/>
    </row>
    <row r="351" spans="7:8" x14ac:dyDescent="0.2">
      <c r="G351" s="228"/>
      <c r="H351" s="228"/>
    </row>
    <row r="353" spans="7:8" x14ac:dyDescent="0.2">
      <c r="G353" s="228"/>
      <c r="H353" s="228"/>
    </row>
    <row r="355" spans="7:8" x14ac:dyDescent="0.2">
      <c r="G355" s="228"/>
      <c r="H355" s="228"/>
    </row>
    <row r="357" spans="7:8" x14ac:dyDescent="0.2">
      <c r="G357" s="228"/>
      <c r="H357" s="228"/>
    </row>
    <row r="359" spans="7:8" x14ac:dyDescent="0.2">
      <c r="G359" s="228"/>
      <c r="H359" s="228"/>
    </row>
    <row r="361" spans="7:8" x14ac:dyDescent="0.2">
      <c r="G361" s="228"/>
      <c r="H361" s="228"/>
    </row>
    <row r="363" spans="7:8" x14ac:dyDescent="0.2">
      <c r="G363" s="228"/>
      <c r="H363" s="228"/>
    </row>
    <row r="365" spans="7:8" x14ac:dyDescent="0.2">
      <c r="G365" s="228"/>
      <c r="H365" s="228"/>
    </row>
    <row r="367" spans="7:8" x14ac:dyDescent="0.2">
      <c r="G367" s="228"/>
      <c r="H367" s="228"/>
    </row>
    <row r="369" spans="7:8" x14ac:dyDescent="0.2">
      <c r="G369" s="228"/>
      <c r="H369" s="228"/>
    </row>
    <row r="371" spans="7:8" x14ac:dyDescent="0.2">
      <c r="G371" s="228"/>
      <c r="H371" s="228"/>
    </row>
    <row r="373" spans="7:8" x14ac:dyDescent="0.2">
      <c r="G373" s="228"/>
      <c r="H373" s="228"/>
    </row>
    <row r="375" spans="7:8" x14ac:dyDescent="0.2">
      <c r="G375" s="228"/>
      <c r="H375" s="228"/>
    </row>
    <row r="377" spans="7:8" x14ac:dyDescent="0.2">
      <c r="G377" s="228"/>
      <c r="H377" s="228"/>
    </row>
    <row r="379" spans="7:8" x14ac:dyDescent="0.2">
      <c r="G379" s="228"/>
      <c r="H379" s="228"/>
    </row>
    <row r="381" spans="7:8" x14ac:dyDescent="0.2">
      <c r="G381" s="228"/>
      <c r="H381" s="228"/>
    </row>
    <row r="383" spans="7:8" x14ac:dyDescent="0.2">
      <c r="G383" s="228"/>
      <c r="H383" s="228"/>
    </row>
    <row r="385" spans="7:8" x14ac:dyDescent="0.2">
      <c r="G385" s="228"/>
      <c r="H385" s="228"/>
    </row>
    <row r="386" spans="7:8" x14ac:dyDescent="0.2">
      <c r="G386" s="228"/>
      <c r="H386" s="228"/>
    </row>
    <row r="388" spans="7:8" x14ac:dyDescent="0.2">
      <c r="G388" s="228"/>
      <c r="H388" s="228"/>
    </row>
    <row r="390" spans="7:8" x14ac:dyDescent="0.2">
      <c r="G390" s="228"/>
      <c r="H390" s="228"/>
    </row>
    <row r="392" spans="7:8" x14ac:dyDescent="0.2">
      <c r="G392" s="228"/>
      <c r="H392" s="228"/>
    </row>
    <row r="394" spans="7:8" x14ac:dyDescent="0.2">
      <c r="G394" s="228"/>
      <c r="H394" s="228"/>
    </row>
    <row r="396" spans="7:8" x14ac:dyDescent="0.2">
      <c r="G396" s="228"/>
      <c r="H396" s="228"/>
    </row>
    <row r="398" spans="7:8" x14ac:dyDescent="0.2">
      <c r="G398" s="228"/>
      <c r="H398" s="228"/>
    </row>
    <row r="400" spans="7:8" x14ac:dyDescent="0.2">
      <c r="G400" s="228"/>
      <c r="H400" s="228"/>
    </row>
    <row r="402" spans="7:8" x14ac:dyDescent="0.2">
      <c r="G402" s="228"/>
      <c r="H402" s="228"/>
    </row>
    <row r="404" spans="7:8" x14ac:dyDescent="0.2">
      <c r="G404" s="228"/>
      <c r="H404" s="228"/>
    </row>
    <row r="406" spans="7:8" x14ac:dyDescent="0.2">
      <c r="G406" s="228"/>
      <c r="H406" s="228"/>
    </row>
    <row r="408" spans="7:8" x14ac:dyDescent="0.2">
      <c r="G408" s="228"/>
      <c r="H408" s="228"/>
    </row>
    <row r="410" spans="7:8" x14ac:dyDescent="0.2">
      <c r="G410" s="228"/>
      <c r="H410" s="228"/>
    </row>
    <row r="412" spans="7:8" x14ac:dyDescent="0.2">
      <c r="G412" s="228"/>
      <c r="H412" s="228"/>
    </row>
    <row r="414" spans="7:8" x14ac:dyDescent="0.2">
      <c r="G414" s="228"/>
      <c r="H414" s="228"/>
    </row>
    <row r="416" spans="7:8" x14ac:dyDescent="0.2">
      <c r="G416" s="228"/>
      <c r="H416" s="228"/>
    </row>
    <row r="418" spans="7:8" x14ac:dyDescent="0.2">
      <c r="G418" s="228"/>
      <c r="H418" s="228"/>
    </row>
    <row r="420" spans="7:8" x14ac:dyDescent="0.2">
      <c r="G420" s="228"/>
      <c r="H420" s="228"/>
    </row>
    <row r="422" spans="7:8" x14ac:dyDescent="0.2">
      <c r="G422" s="228"/>
      <c r="H422" s="228"/>
    </row>
    <row r="423" spans="7:8" x14ac:dyDescent="0.2">
      <c r="G423" s="228"/>
      <c r="H423" s="228"/>
    </row>
    <row r="425" spans="7:8" x14ac:dyDescent="0.2">
      <c r="G425" s="228"/>
      <c r="H425" s="228"/>
    </row>
    <row r="427" spans="7:8" x14ac:dyDescent="0.2">
      <c r="G427" s="228"/>
      <c r="H427" s="228"/>
    </row>
    <row r="429" spans="7:8" x14ac:dyDescent="0.2">
      <c r="G429" s="228"/>
      <c r="H429" s="228"/>
    </row>
    <row r="431" spans="7:8" x14ac:dyDescent="0.2">
      <c r="G431" s="228"/>
      <c r="H431" s="228"/>
    </row>
    <row r="433" spans="7:8" x14ac:dyDescent="0.2">
      <c r="G433" s="228"/>
      <c r="H433" s="228"/>
    </row>
    <row r="435" spans="7:8" x14ac:dyDescent="0.2">
      <c r="G435" s="228"/>
      <c r="H435" s="228"/>
    </row>
    <row r="437" spans="7:8" x14ac:dyDescent="0.2">
      <c r="G437" s="228"/>
      <c r="H437" s="228"/>
    </row>
    <row r="439" spans="7:8" x14ac:dyDescent="0.2">
      <c r="G439" s="228"/>
      <c r="H439" s="228"/>
    </row>
    <row r="441" spans="7:8" x14ac:dyDescent="0.2">
      <c r="G441" s="228"/>
      <c r="H441" s="228"/>
    </row>
    <row r="443" spans="7:8" x14ac:dyDescent="0.2">
      <c r="G443" s="237"/>
      <c r="H443" s="237"/>
    </row>
    <row r="445" spans="7:8" x14ac:dyDescent="0.2">
      <c r="G445" s="237"/>
      <c r="H445" s="237"/>
    </row>
    <row r="451" spans="7:8" x14ac:dyDescent="0.2">
      <c r="G451" s="218"/>
      <c r="H451" s="218"/>
    </row>
    <row r="452" spans="7:8" x14ac:dyDescent="0.2">
      <c r="G452" s="218"/>
      <c r="H452" s="218"/>
    </row>
    <row r="455" spans="7:8" x14ac:dyDescent="0.2">
      <c r="G455" s="209"/>
      <c r="H455" s="209"/>
    </row>
    <row r="459" spans="7:8" x14ac:dyDescent="0.2">
      <c r="G459" s="218"/>
      <c r="H459" s="218"/>
    </row>
    <row r="461" spans="7:8" x14ac:dyDescent="0.2">
      <c r="G461" s="228"/>
      <c r="H461" s="228"/>
    </row>
    <row r="463" spans="7:8" x14ac:dyDescent="0.2">
      <c r="G463" s="228"/>
      <c r="H463" s="228"/>
    </row>
    <row r="465" spans="7:8" x14ac:dyDescent="0.2">
      <c r="G465" s="228"/>
      <c r="H465" s="228"/>
    </row>
    <row r="467" spans="7:8" x14ac:dyDescent="0.2">
      <c r="G467" s="209"/>
      <c r="H467" s="209"/>
    </row>
    <row r="468" spans="7:8" x14ac:dyDescent="0.2">
      <c r="G468" s="209"/>
      <c r="H468" s="209"/>
    </row>
    <row r="473" spans="7:8" x14ac:dyDescent="0.2">
      <c r="G473" s="218"/>
      <c r="H473" s="218"/>
    </row>
    <row r="474" spans="7:8" x14ac:dyDescent="0.2">
      <c r="G474" s="218"/>
      <c r="H474" s="218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G17"/>
  <sheetViews>
    <sheetView zoomScale="140" zoomScaleNormal="140" workbookViewId="0">
      <selection sqref="A1:G2"/>
    </sheetView>
  </sheetViews>
  <sheetFormatPr baseColWidth="10" defaultRowHeight="15" x14ac:dyDescent="0.25"/>
  <cols>
    <col min="1" max="1" width="9.5703125" style="2" customWidth="1"/>
    <col min="2" max="2" width="5.140625" style="356" customWidth="1"/>
    <col min="3" max="16384" width="11.42578125" style="2"/>
  </cols>
  <sheetData>
    <row r="1" spans="1:7" ht="15" customHeight="1" x14ac:dyDescent="0.25">
      <c r="A1" s="363" t="s">
        <v>401</v>
      </c>
      <c r="B1" s="363"/>
      <c r="C1" s="363"/>
      <c r="D1" s="363"/>
      <c r="E1" s="363"/>
      <c r="F1" s="363"/>
      <c r="G1" s="363"/>
    </row>
    <row r="2" spans="1:7" x14ac:dyDescent="0.25">
      <c r="A2" s="363"/>
      <c r="B2" s="363"/>
      <c r="C2" s="363"/>
      <c r="D2" s="363"/>
      <c r="E2" s="363"/>
      <c r="F2" s="363"/>
      <c r="G2" s="363"/>
    </row>
    <row r="4" spans="1:7" x14ac:dyDescent="0.25">
      <c r="B4" s="358" t="s">
        <v>182</v>
      </c>
      <c r="C4" s="359" t="s">
        <v>402</v>
      </c>
      <c r="D4" s="360"/>
      <c r="E4" s="360"/>
      <c r="F4" s="360"/>
    </row>
    <row r="5" spans="1:7" x14ac:dyDescent="0.25">
      <c r="B5" s="356" t="s">
        <v>183</v>
      </c>
      <c r="C5" s="357" t="s">
        <v>403</v>
      </c>
    </row>
    <row r="6" spans="1:7" x14ac:dyDescent="0.25">
      <c r="B6" s="358" t="s">
        <v>405</v>
      </c>
      <c r="C6" s="359" t="s">
        <v>404</v>
      </c>
      <c r="D6" s="360"/>
      <c r="E6" s="360"/>
      <c r="F6" s="360"/>
    </row>
    <row r="7" spans="1:7" x14ac:dyDescent="0.25">
      <c r="B7" s="356" t="s">
        <v>406</v>
      </c>
      <c r="C7" s="357" t="s">
        <v>407</v>
      </c>
    </row>
    <row r="8" spans="1:7" x14ac:dyDescent="0.25">
      <c r="B8" s="358" t="s">
        <v>417</v>
      </c>
      <c r="C8" s="359" t="s">
        <v>427</v>
      </c>
      <c r="D8" s="360"/>
      <c r="E8" s="360"/>
      <c r="F8" s="360"/>
    </row>
    <row r="9" spans="1:7" x14ac:dyDescent="0.25">
      <c r="B9" s="356" t="s">
        <v>418</v>
      </c>
      <c r="C9" s="357" t="s">
        <v>408</v>
      </c>
    </row>
    <row r="10" spans="1:7" x14ac:dyDescent="0.25">
      <c r="B10" s="358" t="s">
        <v>419</v>
      </c>
      <c r="C10" s="359" t="s">
        <v>409</v>
      </c>
      <c r="D10" s="360"/>
      <c r="E10" s="360"/>
      <c r="F10" s="360"/>
    </row>
    <row r="11" spans="1:7" x14ac:dyDescent="0.25">
      <c r="B11" s="356" t="s">
        <v>420</v>
      </c>
      <c r="C11" s="357" t="s">
        <v>410</v>
      </c>
    </row>
    <row r="12" spans="1:7" x14ac:dyDescent="0.25">
      <c r="B12" s="358" t="s">
        <v>421</v>
      </c>
      <c r="C12" s="359" t="s">
        <v>411</v>
      </c>
      <c r="D12" s="360"/>
      <c r="E12" s="360"/>
      <c r="F12" s="360"/>
    </row>
    <row r="13" spans="1:7" x14ac:dyDescent="0.25">
      <c r="B13" s="356" t="s">
        <v>422</v>
      </c>
      <c r="C13" s="357" t="s">
        <v>412</v>
      </c>
    </row>
    <row r="14" spans="1:7" x14ac:dyDescent="0.25">
      <c r="B14" s="358" t="s">
        <v>423</v>
      </c>
      <c r="C14" s="359" t="s">
        <v>413</v>
      </c>
      <c r="D14" s="360"/>
      <c r="E14" s="360"/>
      <c r="F14" s="360"/>
    </row>
    <row r="15" spans="1:7" x14ac:dyDescent="0.25">
      <c r="B15" s="356" t="s">
        <v>424</v>
      </c>
      <c r="C15" s="357" t="s">
        <v>414</v>
      </c>
    </row>
    <row r="16" spans="1:7" x14ac:dyDescent="0.25">
      <c r="B16" s="358" t="s">
        <v>425</v>
      </c>
      <c r="C16" s="359" t="s">
        <v>415</v>
      </c>
      <c r="D16" s="360"/>
      <c r="E16" s="360"/>
      <c r="F16" s="360"/>
    </row>
    <row r="17" spans="2:3" x14ac:dyDescent="0.25">
      <c r="B17" s="356" t="s">
        <v>426</v>
      </c>
      <c r="C17" s="357" t="s">
        <v>416</v>
      </c>
    </row>
  </sheetData>
  <mergeCells count="1">
    <mergeCell ref="A1:G2"/>
  </mergeCells>
  <hyperlinks>
    <hyperlink ref="C4" location="POA!A1" display="Plan Operativo Anual del GADM Pucará"/>
    <hyperlink ref="C5" location="INGRESOS!A1" display="Cédula Presupuestaria de Ingresos"/>
    <hyperlink ref="C6" location="GASTOS!A1" display="Cédula Presupuestaria de Gastos"/>
    <hyperlink ref="C7" location="Población!A1" display="Resumen de Población del Cantón"/>
    <hyperlink ref="C8" location="'Aspectos Económicos'!A1" display="Resumen de Aspectos Económicos del Cantón"/>
    <hyperlink ref="C9" location="'Ingresos Dev vs Cod'!A1" display="Ingresos Devengados / Ingresos Codificados"/>
    <hyperlink ref="C10" location="'Gastos Dev vs. Cod'!A1" display="Gastos Devengados / Gastos Codificados"/>
    <hyperlink ref="C11" location="'Gtos. Compromiso vs Ejecutado'!A1" display="Gastos Comprometidos / Gastos Devengados"/>
    <hyperlink ref="C12" location="'Recaudado vs Devengado'!A1" display="Ingresos y Gastos Recaudados / Devengados"/>
    <hyperlink ref="C13" location="'Participación Ing - Gtos'!A1" display="Participación de Ingresos y Gastos"/>
    <hyperlink ref="C14" location="'Reformas vs Asignación Inicial'!A1" display="Reformas de Ingresos y Gastos / Asignación Inicial"/>
    <hyperlink ref="C15" location="Indicadores!A1" display="Indicadores I"/>
    <hyperlink ref="C16" location="'Indicadores II'!A1" display="Indicadores II"/>
    <hyperlink ref="C17" location="Variación!A1" display="Variación Año 2015-2016 y 2016-2017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2:E98"/>
  <sheetViews>
    <sheetView zoomScaleNormal="100" workbookViewId="0">
      <pane ySplit="3" topLeftCell="A4" activePane="bottomLeft" state="frozen"/>
      <selection pane="bottomLeft"/>
    </sheetView>
  </sheetViews>
  <sheetFormatPr baseColWidth="10" defaultRowHeight="12.75" x14ac:dyDescent="0.25"/>
  <cols>
    <col min="1" max="1" width="11.42578125" style="247"/>
    <col min="2" max="2" width="30.140625" style="261" customWidth="1"/>
    <col min="3" max="3" width="20.5703125" style="261" customWidth="1"/>
    <col min="4" max="4" width="101.5703125" style="247" customWidth="1"/>
    <col min="5" max="16384" width="11.42578125" style="247"/>
  </cols>
  <sheetData>
    <row r="2" spans="2:5" ht="31.5" customHeight="1" x14ac:dyDescent="0.25">
      <c r="B2" s="364" t="s">
        <v>383</v>
      </c>
      <c r="C2" s="364"/>
      <c r="D2" s="364"/>
    </row>
    <row r="3" spans="2:5" x14ac:dyDescent="0.25">
      <c r="B3" s="247"/>
      <c r="C3" s="247"/>
    </row>
    <row r="4" spans="2:5" ht="21" customHeight="1" x14ac:dyDescent="0.25">
      <c r="B4" s="262" t="s">
        <v>280</v>
      </c>
      <c r="C4" s="366" t="s">
        <v>382</v>
      </c>
      <c r="D4" s="366"/>
    </row>
    <row r="5" spans="2:5" ht="15" x14ac:dyDescent="0.25">
      <c r="B5" s="248"/>
      <c r="C5" s="249"/>
      <c r="D5" s="249"/>
    </row>
    <row r="6" spans="2:5" ht="15" x14ac:dyDescent="0.25">
      <c r="B6" s="263" t="s">
        <v>279</v>
      </c>
      <c r="C6" s="263" t="s">
        <v>278</v>
      </c>
      <c r="D6" s="263" t="s">
        <v>277</v>
      </c>
    </row>
    <row r="7" spans="2:5" ht="28.5" x14ac:dyDescent="0.25">
      <c r="B7" s="365" t="s">
        <v>381</v>
      </c>
      <c r="C7" s="365" t="s">
        <v>380</v>
      </c>
      <c r="D7" s="250" t="s">
        <v>379</v>
      </c>
    </row>
    <row r="8" spans="2:5" ht="14.25" x14ac:dyDescent="0.25">
      <c r="B8" s="365"/>
      <c r="C8" s="365"/>
      <c r="D8" s="250" t="s">
        <v>378</v>
      </c>
    </row>
    <row r="9" spans="2:5" ht="28.5" x14ac:dyDescent="0.25">
      <c r="B9" s="365" t="s">
        <v>377</v>
      </c>
      <c r="C9" s="365" t="s">
        <v>373</v>
      </c>
      <c r="D9" s="250" t="s">
        <v>376</v>
      </c>
    </row>
    <row r="10" spans="2:5" ht="28.5" x14ac:dyDescent="0.25">
      <c r="B10" s="365"/>
      <c r="C10" s="365"/>
      <c r="D10" s="250" t="s">
        <v>375</v>
      </c>
    </row>
    <row r="11" spans="2:5" ht="28.5" x14ac:dyDescent="0.25">
      <c r="B11" s="365" t="s">
        <v>374</v>
      </c>
      <c r="C11" s="365" t="s">
        <v>373</v>
      </c>
      <c r="D11" s="250" t="s">
        <v>372</v>
      </c>
    </row>
    <row r="12" spans="2:5" ht="14.25" x14ac:dyDescent="0.25">
      <c r="B12" s="365"/>
      <c r="C12" s="365"/>
      <c r="D12" s="250" t="s">
        <v>371</v>
      </c>
    </row>
    <row r="13" spans="2:5" ht="14.25" x14ac:dyDescent="0.25">
      <c r="B13" s="251"/>
      <c r="C13" s="251"/>
      <c r="D13" s="252"/>
      <c r="E13" s="253"/>
    </row>
    <row r="14" spans="2:5" ht="21" customHeight="1" x14ac:dyDescent="0.25">
      <c r="B14" s="262" t="s">
        <v>280</v>
      </c>
      <c r="C14" s="367" t="s">
        <v>370</v>
      </c>
      <c r="D14" s="368"/>
    </row>
    <row r="15" spans="2:5" ht="15" x14ac:dyDescent="0.25">
      <c r="B15" s="248"/>
      <c r="C15" s="254"/>
      <c r="D15" s="254"/>
      <c r="E15" s="253"/>
    </row>
    <row r="16" spans="2:5" ht="15" x14ac:dyDescent="0.25">
      <c r="B16" s="263" t="s">
        <v>279</v>
      </c>
      <c r="C16" s="263" t="s">
        <v>278</v>
      </c>
      <c r="D16" s="263" t="s">
        <v>277</v>
      </c>
    </row>
    <row r="17" spans="2:4" ht="17.25" customHeight="1" x14ac:dyDescent="0.25">
      <c r="B17" s="255" t="s">
        <v>369</v>
      </c>
      <c r="C17" s="255" t="s">
        <v>368</v>
      </c>
      <c r="D17" s="250" t="s">
        <v>367</v>
      </c>
    </row>
    <row r="18" spans="2:4" ht="28.5" x14ac:dyDescent="0.25">
      <c r="B18" s="365" t="s">
        <v>366</v>
      </c>
      <c r="C18" s="365" t="s">
        <v>365</v>
      </c>
      <c r="D18" s="250" t="s">
        <v>364</v>
      </c>
    </row>
    <row r="19" spans="2:4" ht="28.5" x14ac:dyDescent="0.25">
      <c r="B19" s="365"/>
      <c r="C19" s="365"/>
      <c r="D19" s="256" t="s">
        <v>363</v>
      </c>
    </row>
    <row r="20" spans="2:4" ht="28.5" x14ac:dyDescent="0.25">
      <c r="B20" s="365"/>
      <c r="C20" s="365"/>
      <c r="D20" s="256" t="s">
        <v>362</v>
      </c>
    </row>
    <row r="21" spans="2:4" ht="14.25" x14ac:dyDescent="0.25">
      <c r="B21" s="365"/>
      <c r="C21" s="365"/>
      <c r="D21" s="256" t="s">
        <v>361</v>
      </c>
    </row>
    <row r="22" spans="2:4" ht="28.5" x14ac:dyDescent="0.25">
      <c r="B22" s="365"/>
      <c r="C22" s="365"/>
      <c r="D22" s="257" t="s">
        <v>360</v>
      </c>
    </row>
    <row r="23" spans="2:4" ht="14.25" x14ac:dyDescent="0.25">
      <c r="B23" s="365"/>
      <c r="C23" s="365"/>
      <c r="D23" s="257" t="s">
        <v>359</v>
      </c>
    </row>
    <row r="24" spans="2:4" ht="14.25" x14ac:dyDescent="0.25">
      <c r="B24" s="365"/>
      <c r="C24" s="365"/>
      <c r="D24" s="256" t="s">
        <v>358</v>
      </c>
    </row>
    <row r="25" spans="2:4" ht="14.25" x14ac:dyDescent="0.25">
      <c r="B25" s="365" t="s">
        <v>357</v>
      </c>
      <c r="C25" s="365" t="s">
        <v>356</v>
      </c>
      <c r="D25" s="250" t="s">
        <v>355</v>
      </c>
    </row>
    <row r="26" spans="2:4" ht="14.25" x14ac:dyDescent="0.25">
      <c r="B26" s="365"/>
      <c r="C26" s="365"/>
      <c r="D26" s="250" t="s">
        <v>354</v>
      </c>
    </row>
    <row r="27" spans="2:4" ht="14.25" x14ac:dyDescent="0.25">
      <c r="B27" s="365"/>
      <c r="C27" s="365"/>
      <c r="D27" s="250" t="s">
        <v>353</v>
      </c>
    </row>
    <row r="28" spans="2:4" ht="28.5" x14ac:dyDescent="0.25">
      <c r="B28" s="365"/>
      <c r="C28" s="365"/>
      <c r="D28" s="250" t="s">
        <v>352</v>
      </c>
    </row>
    <row r="29" spans="2:4" ht="28.5" x14ac:dyDescent="0.25">
      <c r="B29" s="365"/>
      <c r="C29" s="365"/>
      <c r="D29" s="250" t="s">
        <v>351</v>
      </c>
    </row>
    <row r="30" spans="2:4" ht="28.5" x14ac:dyDescent="0.25">
      <c r="B30" s="365" t="s">
        <v>350</v>
      </c>
      <c r="C30" s="365" t="s">
        <v>349</v>
      </c>
      <c r="D30" s="250" t="s">
        <v>348</v>
      </c>
    </row>
    <row r="31" spans="2:4" ht="28.5" x14ac:dyDescent="0.25">
      <c r="B31" s="365"/>
      <c r="C31" s="365"/>
      <c r="D31" s="250" t="s">
        <v>347</v>
      </c>
    </row>
    <row r="32" spans="2:4" ht="14.25" x14ac:dyDescent="0.25">
      <c r="B32" s="365"/>
      <c r="C32" s="365"/>
      <c r="D32" s="250" t="s">
        <v>346</v>
      </c>
    </row>
    <row r="33" spans="2:4" ht="28.5" x14ac:dyDescent="0.25">
      <c r="B33" s="365"/>
      <c r="C33" s="365"/>
      <c r="D33" s="250" t="s">
        <v>345</v>
      </c>
    </row>
    <row r="34" spans="2:4" ht="14.25" x14ac:dyDescent="0.25">
      <c r="B34" s="365" t="s">
        <v>337</v>
      </c>
      <c r="C34" s="365" t="s">
        <v>344</v>
      </c>
      <c r="D34" s="250" t="s">
        <v>343</v>
      </c>
    </row>
    <row r="35" spans="2:4" ht="28.5" x14ac:dyDescent="0.25">
      <c r="B35" s="365"/>
      <c r="C35" s="365"/>
      <c r="D35" s="250" t="s">
        <v>342</v>
      </c>
    </row>
    <row r="36" spans="2:4" ht="28.5" x14ac:dyDescent="0.25">
      <c r="B36" s="365"/>
      <c r="C36" s="365"/>
      <c r="D36" s="250" t="s">
        <v>341</v>
      </c>
    </row>
    <row r="37" spans="2:4" ht="14.25" x14ac:dyDescent="0.25">
      <c r="B37" s="365" t="s">
        <v>337</v>
      </c>
      <c r="C37" s="365" t="s">
        <v>340</v>
      </c>
      <c r="D37" s="250" t="s">
        <v>339</v>
      </c>
    </row>
    <row r="38" spans="2:4" ht="14.25" x14ac:dyDescent="0.25">
      <c r="B38" s="365"/>
      <c r="C38" s="365"/>
      <c r="D38" s="250" t="s">
        <v>338</v>
      </c>
    </row>
    <row r="39" spans="2:4" ht="28.5" x14ac:dyDescent="0.25">
      <c r="B39" s="255" t="s">
        <v>337</v>
      </c>
      <c r="C39" s="255" t="s">
        <v>336</v>
      </c>
      <c r="D39" s="256" t="s">
        <v>335</v>
      </c>
    </row>
    <row r="40" spans="2:4" ht="14.25" x14ac:dyDescent="0.25">
      <c r="B40" s="251"/>
      <c r="C40" s="251"/>
      <c r="D40" s="258"/>
    </row>
    <row r="41" spans="2:4" ht="21" customHeight="1" x14ac:dyDescent="0.25">
      <c r="B41" s="262" t="s">
        <v>280</v>
      </c>
      <c r="C41" s="367" t="s">
        <v>334</v>
      </c>
      <c r="D41" s="368"/>
    </row>
    <row r="42" spans="2:4" ht="15" x14ac:dyDescent="0.25">
      <c r="B42" s="259"/>
      <c r="C42" s="254"/>
      <c r="D42" s="254"/>
    </row>
    <row r="43" spans="2:4" ht="15" x14ac:dyDescent="0.25">
      <c r="B43" s="263" t="s">
        <v>279</v>
      </c>
      <c r="C43" s="263" t="s">
        <v>278</v>
      </c>
      <c r="D43" s="263" t="s">
        <v>277</v>
      </c>
    </row>
    <row r="44" spans="2:4" ht="28.5" x14ac:dyDescent="0.25">
      <c r="B44" s="365" t="s">
        <v>333</v>
      </c>
      <c r="C44" s="365" t="s">
        <v>332</v>
      </c>
      <c r="D44" s="250" t="s">
        <v>331</v>
      </c>
    </row>
    <row r="45" spans="2:4" ht="14.25" x14ac:dyDescent="0.25">
      <c r="B45" s="365"/>
      <c r="C45" s="365"/>
      <c r="D45" s="250" t="s">
        <v>330</v>
      </c>
    </row>
    <row r="46" spans="2:4" ht="14.25" x14ac:dyDescent="0.25">
      <c r="B46" s="365"/>
      <c r="C46" s="365"/>
      <c r="D46" s="250" t="s">
        <v>329</v>
      </c>
    </row>
    <row r="47" spans="2:4" ht="14.25" x14ac:dyDescent="0.25">
      <c r="B47" s="365"/>
      <c r="C47" s="365"/>
      <c r="D47" s="250" t="s">
        <v>328</v>
      </c>
    </row>
    <row r="48" spans="2:4" ht="14.25" x14ac:dyDescent="0.25">
      <c r="B48" s="365"/>
      <c r="C48" s="365"/>
      <c r="D48" s="250" t="s">
        <v>327</v>
      </c>
    </row>
    <row r="49" spans="2:5" ht="14.25" x14ac:dyDescent="0.25">
      <c r="B49" s="365"/>
      <c r="C49" s="365"/>
      <c r="D49" s="250" t="s">
        <v>326</v>
      </c>
    </row>
    <row r="50" spans="2:5" ht="14.25" x14ac:dyDescent="0.25">
      <c r="B50" s="365"/>
      <c r="C50" s="365" t="s">
        <v>325</v>
      </c>
      <c r="D50" s="250" t="s">
        <v>324</v>
      </c>
    </row>
    <row r="51" spans="2:5" ht="28.5" x14ac:dyDescent="0.25">
      <c r="B51" s="365"/>
      <c r="C51" s="365"/>
      <c r="D51" s="250" t="s">
        <v>323</v>
      </c>
    </row>
    <row r="52" spans="2:5" ht="14.25" x14ac:dyDescent="0.25">
      <c r="B52" s="251"/>
      <c r="C52" s="251"/>
      <c r="D52" s="252"/>
      <c r="E52" s="253"/>
    </row>
    <row r="53" spans="2:5" ht="21" customHeight="1" x14ac:dyDescent="0.25">
      <c r="B53" s="262" t="s">
        <v>280</v>
      </c>
      <c r="C53" s="369" t="s">
        <v>322</v>
      </c>
      <c r="D53" s="370"/>
    </row>
    <row r="54" spans="2:5" ht="15" x14ac:dyDescent="0.25">
      <c r="B54" s="259"/>
      <c r="C54" s="259"/>
      <c r="D54" s="259"/>
      <c r="E54" s="253"/>
    </row>
    <row r="55" spans="2:5" ht="15" x14ac:dyDescent="0.25">
      <c r="B55" s="263" t="s">
        <v>279</v>
      </c>
      <c r="C55" s="263" t="s">
        <v>278</v>
      </c>
      <c r="D55" s="263" t="s">
        <v>277</v>
      </c>
    </row>
    <row r="56" spans="2:5" ht="14.25" x14ac:dyDescent="0.25">
      <c r="B56" s="365" t="s">
        <v>321</v>
      </c>
      <c r="C56" s="365" t="s">
        <v>320</v>
      </c>
      <c r="D56" s="250" t="s">
        <v>319</v>
      </c>
    </row>
    <row r="57" spans="2:5" ht="14.25" x14ac:dyDescent="0.25">
      <c r="B57" s="365"/>
      <c r="C57" s="365"/>
      <c r="D57" s="250" t="s">
        <v>318</v>
      </c>
    </row>
    <row r="58" spans="2:5" ht="14.25" x14ac:dyDescent="0.25">
      <c r="B58" s="365"/>
      <c r="C58" s="365"/>
      <c r="D58" s="250" t="s">
        <v>317</v>
      </c>
    </row>
    <row r="59" spans="2:5" ht="28.5" x14ac:dyDescent="0.25">
      <c r="B59" s="365"/>
      <c r="C59" s="365"/>
      <c r="D59" s="250" t="s">
        <v>316</v>
      </c>
    </row>
    <row r="60" spans="2:5" ht="14.25" x14ac:dyDescent="0.25">
      <c r="B60" s="365"/>
      <c r="C60" s="365"/>
      <c r="D60" s="250" t="s">
        <v>315</v>
      </c>
    </row>
    <row r="61" spans="2:5" ht="14.25" x14ac:dyDescent="0.25">
      <c r="B61" s="365"/>
      <c r="C61" s="365"/>
      <c r="D61" s="250" t="s">
        <v>314</v>
      </c>
    </row>
    <row r="62" spans="2:5" ht="14.25" x14ac:dyDescent="0.25">
      <c r="B62" s="365" t="s">
        <v>313</v>
      </c>
      <c r="C62" s="365" t="s">
        <v>299</v>
      </c>
      <c r="D62" s="250" t="s">
        <v>312</v>
      </c>
    </row>
    <row r="63" spans="2:5" ht="28.5" x14ac:dyDescent="0.25">
      <c r="B63" s="365"/>
      <c r="C63" s="365"/>
      <c r="D63" s="250" t="s">
        <v>311</v>
      </c>
    </row>
    <row r="64" spans="2:5" ht="15" customHeight="1" x14ac:dyDescent="0.25">
      <c r="B64" s="365" t="s">
        <v>310</v>
      </c>
      <c r="C64" s="365" t="s">
        <v>299</v>
      </c>
      <c r="D64" s="250" t="s">
        <v>309</v>
      </c>
    </row>
    <row r="65" spans="2:4" ht="14.25" x14ac:dyDescent="0.25">
      <c r="B65" s="365"/>
      <c r="C65" s="365"/>
      <c r="D65" s="250" t="s">
        <v>308</v>
      </c>
    </row>
    <row r="66" spans="2:4" ht="14.25" x14ac:dyDescent="0.25">
      <c r="B66" s="365"/>
      <c r="C66" s="365"/>
      <c r="D66" s="250" t="s">
        <v>307</v>
      </c>
    </row>
    <row r="67" spans="2:4" ht="14.25" x14ac:dyDescent="0.25">
      <c r="B67" s="365"/>
      <c r="C67" s="365"/>
      <c r="D67" s="250" t="s">
        <v>306</v>
      </c>
    </row>
    <row r="68" spans="2:4" ht="14.25" x14ac:dyDescent="0.25">
      <c r="B68" s="365" t="s">
        <v>305</v>
      </c>
      <c r="C68" s="365" t="s">
        <v>299</v>
      </c>
      <c r="D68" s="250" t="s">
        <v>304</v>
      </c>
    </row>
    <row r="69" spans="2:4" ht="14.25" x14ac:dyDescent="0.25">
      <c r="B69" s="365"/>
      <c r="C69" s="365"/>
      <c r="D69" s="250" t="s">
        <v>303</v>
      </c>
    </row>
    <row r="70" spans="2:4" ht="28.5" x14ac:dyDescent="0.25">
      <c r="B70" s="255" t="s">
        <v>302</v>
      </c>
      <c r="C70" s="255" t="s">
        <v>299</v>
      </c>
      <c r="D70" s="250" t="s">
        <v>301</v>
      </c>
    </row>
    <row r="71" spans="2:4" ht="14.25" x14ac:dyDescent="0.25">
      <c r="B71" s="365" t="s">
        <v>300</v>
      </c>
      <c r="C71" s="365" t="s">
        <v>299</v>
      </c>
      <c r="D71" s="250" t="s">
        <v>298</v>
      </c>
    </row>
    <row r="72" spans="2:4" ht="14.25" x14ac:dyDescent="0.25">
      <c r="B72" s="365"/>
      <c r="C72" s="365"/>
      <c r="D72" s="250" t="s">
        <v>297</v>
      </c>
    </row>
    <row r="73" spans="2:4" ht="14.25" x14ac:dyDescent="0.25">
      <c r="B73" s="365"/>
      <c r="C73" s="365"/>
      <c r="D73" s="250" t="s">
        <v>296</v>
      </c>
    </row>
    <row r="74" spans="2:4" ht="14.25" x14ac:dyDescent="0.25">
      <c r="B74" s="365"/>
      <c r="C74" s="365"/>
      <c r="D74" s="250" t="s">
        <v>295</v>
      </c>
    </row>
    <row r="75" spans="2:4" ht="14.25" x14ac:dyDescent="0.25">
      <c r="B75" s="365" t="s">
        <v>294</v>
      </c>
      <c r="C75" s="365" t="s">
        <v>293</v>
      </c>
      <c r="D75" s="250" t="s">
        <v>292</v>
      </c>
    </row>
    <row r="76" spans="2:4" ht="14.25" x14ac:dyDescent="0.25">
      <c r="B76" s="365"/>
      <c r="C76" s="365"/>
      <c r="D76" s="250" t="s">
        <v>291</v>
      </c>
    </row>
    <row r="77" spans="2:4" ht="14.25" x14ac:dyDescent="0.25">
      <c r="B77" s="365"/>
      <c r="C77" s="365"/>
      <c r="D77" s="250" t="s">
        <v>290</v>
      </c>
    </row>
    <row r="78" spans="2:4" ht="28.5" x14ac:dyDescent="0.25">
      <c r="B78" s="365"/>
      <c r="C78" s="365"/>
      <c r="D78" s="250" t="s">
        <v>289</v>
      </c>
    </row>
    <row r="79" spans="2:4" ht="14.25" x14ac:dyDescent="0.25">
      <c r="B79" s="365"/>
      <c r="C79" s="365"/>
      <c r="D79" s="250" t="s">
        <v>288</v>
      </c>
    </row>
    <row r="80" spans="2:4" ht="14.25" x14ac:dyDescent="0.25">
      <c r="B80" s="365"/>
      <c r="C80" s="365"/>
      <c r="D80" s="250" t="s">
        <v>287</v>
      </c>
    </row>
    <row r="81" spans="1:5" ht="28.5" x14ac:dyDescent="0.25">
      <c r="B81" s="365"/>
      <c r="C81" s="365"/>
      <c r="D81" s="250" t="s">
        <v>286</v>
      </c>
    </row>
    <row r="82" spans="1:5" ht="14.25" x14ac:dyDescent="0.25">
      <c r="B82" s="251"/>
      <c r="C82" s="251"/>
      <c r="D82" s="252"/>
      <c r="E82" s="253"/>
    </row>
    <row r="83" spans="1:5" ht="21" customHeight="1" x14ac:dyDescent="0.25">
      <c r="B83" s="262" t="s">
        <v>280</v>
      </c>
      <c r="C83" s="369" t="s">
        <v>285</v>
      </c>
      <c r="D83" s="370"/>
    </row>
    <row r="84" spans="1:5" ht="14.25" x14ac:dyDescent="0.25">
      <c r="B84" s="251"/>
      <c r="C84" s="251"/>
      <c r="D84" s="252"/>
      <c r="E84" s="253"/>
    </row>
    <row r="85" spans="1:5" ht="15" x14ac:dyDescent="0.25">
      <c r="B85" s="263" t="s">
        <v>279</v>
      </c>
      <c r="C85" s="263" t="s">
        <v>278</v>
      </c>
      <c r="D85" s="263" t="s">
        <v>277</v>
      </c>
    </row>
    <row r="86" spans="1:5" ht="14.25" x14ac:dyDescent="0.25">
      <c r="B86" s="365" t="s">
        <v>284</v>
      </c>
      <c r="C86" s="365" t="s">
        <v>284</v>
      </c>
      <c r="D86" s="250" t="s">
        <v>283</v>
      </c>
    </row>
    <row r="87" spans="1:5" ht="14.25" x14ac:dyDescent="0.25">
      <c r="B87" s="365"/>
      <c r="C87" s="365"/>
      <c r="D87" s="250" t="s">
        <v>282</v>
      </c>
    </row>
    <row r="88" spans="1:5" ht="14.25" x14ac:dyDescent="0.25">
      <c r="B88" s="365"/>
      <c r="C88" s="365"/>
      <c r="D88" s="250" t="s">
        <v>281</v>
      </c>
    </row>
    <row r="89" spans="1:5" ht="14.25" x14ac:dyDescent="0.25">
      <c r="B89" s="251"/>
      <c r="C89" s="251"/>
      <c r="D89" s="252"/>
      <c r="E89" s="253"/>
    </row>
    <row r="90" spans="1:5" s="260" customFormat="1" ht="21" customHeight="1" x14ac:dyDescent="0.25">
      <c r="B90" s="262" t="s">
        <v>280</v>
      </c>
      <c r="C90" s="369" t="s">
        <v>276</v>
      </c>
      <c r="D90" s="370"/>
    </row>
    <row r="91" spans="1:5" ht="14.25" x14ac:dyDescent="0.25">
      <c r="A91" s="253"/>
      <c r="B91" s="251"/>
      <c r="C91" s="251"/>
      <c r="D91" s="251"/>
      <c r="E91" s="253"/>
    </row>
    <row r="92" spans="1:5" ht="15" x14ac:dyDescent="0.25">
      <c r="B92" s="263" t="s">
        <v>279</v>
      </c>
      <c r="C92" s="263" t="s">
        <v>278</v>
      </c>
      <c r="D92" s="263" t="s">
        <v>277</v>
      </c>
    </row>
    <row r="93" spans="1:5" ht="14.25" x14ac:dyDescent="0.25">
      <c r="B93" s="365" t="s">
        <v>141</v>
      </c>
      <c r="C93" s="365" t="s">
        <v>276</v>
      </c>
      <c r="D93" s="250" t="s">
        <v>275</v>
      </c>
    </row>
    <row r="94" spans="1:5" ht="28.5" x14ac:dyDescent="0.25">
      <c r="B94" s="365"/>
      <c r="C94" s="365"/>
      <c r="D94" s="250" t="s">
        <v>274</v>
      </c>
    </row>
    <row r="95" spans="1:5" ht="14.25" x14ac:dyDescent="0.25">
      <c r="B95" s="365"/>
      <c r="C95" s="365"/>
      <c r="D95" s="250" t="s">
        <v>273</v>
      </c>
    </row>
    <row r="96" spans="1:5" ht="28.5" x14ac:dyDescent="0.25">
      <c r="B96" s="365"/>
      <c r="C96" s="365"/>
      <c r="D96" s="250" t="s">
        <v>272</v>
      </c>
    </row>
    <row r="97" spans="2:4" ht="14.25" x14ac:dyDescent="0.25">
      <c r="B97" s="365"/>
      <c r="C97" s="365"/>
      <c r="D97" s="250" t="s">
        <v>271</v>
      </c>
    </row>
    <row r="98" spans="2:4" ht="28.5" x14ac:dyDescent="0.25">
      <c r="B98" s="365"/>
      <c r="C98" s="365"/>
      <c r="D98" s="250" t="s">
        <v>270</v>
      </c>
    </row>
  </sheetData>
  <mergeCells count="42">
    <mergeCell ref="C11:C12"/>
    <mergeCell ref="C64:C67"/>
    <mergeCell ref="B93:B98"/>
    <mergeCell ref="C93:C98"/>
    <mergeCell ref="B75:B81"/>
    <mergeCell ref="C75:C81"/>
    <mergeCell ref="C68:C69"/>
    <mergeCell ref="B68:B69"/>
    <mergeCell ref="B71:B74"/>
    <mergeCell ref="C71:C74"/>
    <mergeCell ref="C86:C88"/>
    <mergeCell ref="B86:B88"/>
    <mergeCell ref="C90:D90"/>
    <mergeCell ref="C83:D83"/>
    <mergeCell ref="B64:B67"/>
    <mergeCell ref="C37:C38"/>
    <mergeCell ref="B56:B61"/>
    <mergeCell ref="C56:C61"/>
    <mergeCell ref="B62:B63"/>
    <mergeCell ref="C62:C63"/>
    <mergeCell ref="C44:C49"/>
    <mergeCell ref="C50:C51"/>
    <mergeCell ref="B44:B51"/>
    <mergeCell ref="B37:B38"/>
    <mergeCell ref="C41:D41"/>
    <mergeCell ref="C53:D53"/>
    <mergeCell ref="B2:D2"/>
    <mergeCell ref="B34:B36"/>
    <mergeCell ref="C34:C36"/>
    <mergeCell ref="B25:B29"/>
    <mergeCell ref="C25:C29"/>
    <mergeCell ref="B30:B33"/>
    <mergeCell ref="C30:C33"/>
    <mergeCell ref="B7:B8"/>
    <mergeCell ref="C7:C8"/>
    <mergeCell ref="B18:B24"/>
    <mergeCell ref="C18:C24"/>
    <mergeCell ref="B11:B12"/>
    <mergeCell ref="B9:B10"/>
    <mergeCell ref="C4:D4"/>
    <mergeCell ref="C14:D14"/>
    <mergeCell ref="C9:C10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J38"/>
  <sheetViews>
    <sheetView zoomScale="130" zoomScaleNormal="130" workbookViewId="0">
      <pane ySplit="1" topLeftCell="A2" activePane="bottomLeft" state="frozen"/>
      <selection pane="bottomLeft"/>
    </sheetView>
  </sheetViews>
  <sheetFormatPr baseColWidth="10" defaultColWidth="7" defaultRowHeight="12" x14ac:dyDescent="0.25"/>
  <cols>
    <col min="1" max="1" width="10.7109375" style="71" customWidth="1"/>
    <col min="2" max="2" width="37.28515625" style="71" customWidth="1"/>
    <col min="3" max="3" width="13.7109375" style="74" bestFit="1" customWidth="1"/>
    <col min="4" max="4" width="12.28515625" style="74" bestFit="1" customWidth="1"/>
    <col min="5" max="7" width="13.7109375" style="74" bestFit="1" customWidth="1"/>
    <col min="8" max="8" width="12.28515625" style="75" bestFit="1" customWidth="1"/>
    <col min="9" max="9" width="12.28515625" style="71" bestFit="1" customWidth="1"/>
    <col min="10" max="16384" width="7" style="71"/>
  </cols>
  <sheetData>
    <row r="1" spans="1:10" s="70" customFormat="1" ht="29.25" customHeight="1" x14ac:dyDescent="0.25">
      <c r="A1" s="66" t="s">
        <v>32</v>
      </c>
      <c r="B1" s="67" t="s">
        <v>33</v>
      </c>
      <c r="C1" s="69" t="s">
        <v>1</v>
      </c>
      <c r="D1" s="68" t="s">
        <v>2</v>
      </c>
      <c r="E1" s="68" t="s">
        <v>3</v>
      </c>
      <c r="F1" s="68" t="s">
        <v>4</v>
      </c>
      <c r="G1" s="68" t="s">
        <v>5</v>
      </c>
      <c r="H1" s="69" t="s">
        <v>6</v>
      </c>
      <c r="J1" s="14"/>
    </row>
    <row r="2" spans="1:10" s="13" customFormat="1" ht="12.75" customHeight="1" x14ac:dyDescent="0.25">
      <c r="A2" s="28">
        <v>1</v>
      </c>
      <c r="B2" s="29" t="s">
        <v>7</v>
      </c>
      <c r="C2" s="30">
        <v>656626.84000000008</v>
      </c>
      <c r="D2" s="30">
        <v>25087.470000000016</v>
      </c>
      <c r="E2" s="30">
        <v>681714.31</v>
      </c>
      <c r="F2" s="30">
        <v>726840.85000000009</v>
      </c>
      <c r="G2" s="30">
        <f>G3+G7+G10+G13+G17+G20</f>
        <v>609406.46</v>
      </c>
      <c r="H2" s="30">
        <v>-45126.539999999994</v>
      </c>
      <c r="I2" s="62"/>
      <c r="J2" s="14"/>
    </row>
    <row r="3" spans="1:10" s="70" customFormat="1" ht="12.75" customHeight="1" x14ac:dyDescent="0.25">
      <c r="A3" s="16" t="s">
        <v>8</v>
      </c>
      <c r="B3" s="17" t="s">
        <v>228</v>
      </c>
      <c r="C3" s="18">
        <v>130310</v>
      </c>
      <c r="D3" s="18">
        <v>52282.04</v>
      </c>
      <c r="E3" s="18">
        <v>182592.04</v>
      </c>
      <c r="F3" s="18">
        <v>262683.89</v>
      </c>
      <c r="G3" s="18">
        <f>SUM(G4:G6)</f>
        <v>160873.87</v>
      </c>
      <c r="H3" s="18">
        <v>-80091.849999999991</v>
      </c>
      <c r="I3" s="62"/>
      <c r="J3" s="14"/>
    </row>
    <row r="4" spans="1:10" s="70" customFormat="1" ht="12.75" customHeight="1" x14ac:dyDescent="0.25">
      <c r="A4" s="49" t="s">
        <v>188</v>
      </c>
      <c r="B4" s="50" t="s">
        <v>189</v>
      </c>
      <c r="C4" s="51">
        <v>10</v>
      </c>
      <c r="D4" s="51">
        <v>0</v>
      </c>
      <c r="E4" s="51">
        <v>10</v>
      </c>
      <c r="F4" s="51">
        <v>0</v>
      </c>
      <c r="G4" s="51">
        <v>0</v>
      </c>
      <c r="H4" s="51">
        <v>10</v>
      </c>
      <c r="I4" s="62"/>
    </row>
    <row r="5" spans="1:10" s="70" customFormat="1" ht="12.75" customHeight="1" x14ac:dyDescent="0.25">
      <c r="A5" s="49" t="s">
        <v>190</v>
      </c>
      <c r="B5" s="50" t="s">
        <v>191</v>
      </c>
      <c r="C5" s="51">
        <v>117800</v>
      </c>
      <c r="D5" s="51">
        <v>39282.04</v>
      </c>
      <c r="E5" s="51">
        <v>157082.04</v>
      </c>
      <c r="F5" s="51">
        <v>239413.38</v>
      </c>
      <c r="G5" s="51">
        <v>138946.97</v>
      </c>
      <c r="H5" s="51">
        <v>-82331.34</v>
      </c>
      <c r="I5" s="62"/>
    </row>
    <row r="6" spans="1:10" s="70" customFormat="1" ht="12.75" customHeight="1" x14ac:dyDescent="0.25">
      <c r="A6" s="49" t="s">
        <v>192</v>
      </c>
      <c r="B6" s="50" t="s">
        <v>193</v>
      </c>
      <c r="C6" s="51">
        <v>12500</v>
      </c>
      <c r="D6" s="51">
        <v>13000</v>
      </c>
      <c r="E6" s="51">
        <v>25500</v>
      </c>
      <c r="F6" s="51">
        <v>23270.510000000002</v>
      </c>
      <c r="G6" s="51">
        <v>21926.9</v>
      </c>
      <c r="H6" s="51">
        <v>2229.4899999999998</v>
      </c>
      <c r="I6" s="62"/>
    </row>
    <row r="7" spans="1:10" s="70" customFormat="1" ht="12.75" customHeight="1" x14ac:dyDescent="0.25">
      <c r="A7" s="16" t="s">
        <v>10</v>
      </c>
      <c r="B7" s="17" t="s">
        <v>11</v>
      </c>
      <c r="C7" s="18">
        <v>16200</v>
      </c>
      <c r="D7" s="18">
        <v>34059.94</v>
      </c>
      <c r="E7" s="18">
        <v>50259.94</v>
      </c>
      <c r="F7" s="18">
        <v>38064.749999999993</v>
      </c>
      <c r="G7" s="18">
        <f>G8+G9</f>
        <v>37467.149999999994</v>
      </c>
      <c r="H7" s="18">
        <v>12195.19</v>
      </c>
      <c r="I7" s="62"/>
    </row>
    <row r="8" spans="1:10" s="70" customFormat="1" ht="12.75" customHeight="1" x14ac:dyDescent="0.25">
      <c r="A8" s="49" t="s">
        <v>194</v>
      </c>
      <c r="B8" s="50" t="s">
        <v>195</v>
      </c>
      <c r="C8" s="51">
        <v>13200</v>
      </c>
      <c r="D8" s="51">
        <v>33809.94</v>
      </c>
      <c r="E8" s="51">
        <v>47009.94</v>
      </c>
      <c r="F8" s="51">
        <v>36083.869999999995</v>
      </c>
      <c r="G8" s="51">
        <v>35486.269999999997</v>
      </c>
      <c r="H8" s="51">
        <v>10926.070000000002</v>
      </c>
      <c r="I8" s="62"/>
    </row>
    <row r="9" spans="1:10" s="70" customFormat="1" ht="12.75" customHeight="1" x14ac:dyDescent="0.25">
      <c r="A9" s="49" t="s">
        <v>196</v>
      </c>
      <c r="B9" s="50" t="s">
        <v>197</v>
      </c>
      <c r="C9" s="51">
        <v>3000</v>
      </c>
      <c r="D9" s="51">
        <v>250</v>
      </c>
      <c r="E9" s="51">
        <v>3250</v>
      </c>
      <c r="F9" s="51">
        <v>1980.8799999999999</v>
      </c>
      <c r="G9" s="51">
        <v>1980.8799999999999</v>
      </c>
      <c r="H9" s="51">
        <v>1269.1200000000001</v>
      </c>
      <c r="I9" s="62"/>
    </row>
    <row r="10" spans="1:10" s="70" customFormat="1" ht="12.75" customHeight="1" x14ac:dyDescent="0.25">
      <c r="A10" s="16" t="s">
        <v>12</v>
      </c>
      <c r="B10" s="17" t="s">
        <v>229</v>
      </c>
      <c r="C10" s="18">
        <v>30000</v>
      </c>
      <c r="D10" s="18">
        <v>3500</v>
      </c>
      <c r="E10" s="18">
        <v>33500</v>
      </c>
      <c r="F10" s="18">
        <v>41463.050000000017</v>
      </c>
      <c r="G10" s="18">
        <f>G11+G12</f>
        <v>32354.199999999993</v>
      </c>
      <c r="H10" s="18">
        <v>-7963.0499999999975</v>
      </c>
      <c r="I10" s="62"/>
    </row>
    <row r="11" spans="1:10" s="13" customFormat="1" ht="12.75" customHeight="1" x14ac:dyDescent="0.25">
      <c r="A11" s="49" t="s">
        <v>198</v>
      </c>
      <c r="B11" s="50" t="s">
        <v>199</v>
      </c>
      <c r="C11" s="51">
        <v>500</v>
      </c>
      <c r="D11" s="51">
        <v>0</v>
      </c>
      <c r="E11" s="51">
        <v>500</v>
      </c>
      <c r="F11" s="51">
        <v>361.76</v>
      </c>
      <c r="G11" s="51">
        <v>361.76</v>
      </c>
      <c r="H11" s="51">
        <v>138.24</v>
      </c>
      <c r="I11" s="62"/>
    </row>
    <row r="12" spans="1:10" s="70" customFormat="1" ht="12.75" customHeight="1" x14ac:dyDescent="0.25">
      <c r="A12" s="49" t="s">
        <v>200</v>
      </c>
      <c r="B12" s="50" t="s">
        <v>201</v>
      </c>
      <c r="C12" s="51">
        <v>29500</v>
      </c>
      <c r="D12" s="51">
        <v>3500</v>
      </c>
      <c r="E12" s="51">
        <v>33000</v>
      </c>
      <c r="F12" s="51">
        <v>41101.290000000015</v>
      </c>
      <c r="G12" s="51">
        <v>31992.439999999995</v>
      </c>
      <c r="H12" s="51">
        <v>-8101.2899999999972</v>
      </c>
      <c r="I12" s="62"/>
    </row>
    <row r="13" spans="1:10" s="70" customFormat="1" ht="12.75" customHeight="1" x14ac:dyDescent="0.25">
      <c r="A13" s="16" t="s">
        <v>14</v>
      </c>
      <c r="B13" s="17" t="s">
        <v>230</v>
      </c>
      <c r="C13" s="18">
        <v>10200</v>
      </c>
      <c r="D13" s="18">
        <v>1900.9900000000002</v>
      </c>
      <c r="E13" s="18">
        <v>12100.99</v>
      </c>
      <c r="F13" s="18">
        <v>11920.74</v>
      </c>
      <c r="G13" s="18">
        <f>G14+G15+G16</f>
        <v>10683.74</v>
      </c>
      <c r="H13" s="18">
        <v>180.24999999999994</v>
      </c>
      <c r="I13" s="62"/>
    </row>
    <row r="14" spans="1:10" s="70" customFormat="1" ht="12.75" customHeight="1" x14ac:dyDescent="0.25">
      <c r="A14" s="49" t="s">
        <v>202</v>
      </c>
      <c r="B14" s="50" t="s">
        <v>203</v>
      </c>
      <c r="C14" s="51">
        <v>3000</v>
      </c>
      <c r="D14" s="51">
        <v>0</v>
      </c>
      <c r="E14" s="51">
        <v>3000</v>
      </c>
      <c r="F14" s="51">
        <v>2919.75</v>
      </c>
      <c r="G14" s="51">
        <v>1682.75</v>
      </c>
      <c r="H14" s="51">
        <v>80.249999999999943</v>
      </c>
      <c r="I14" s="62"/>
    </row>
    <row r="15" spans="1:10" s="70" customFormat="1" ht="12.75" customHeight="1" x14ac:dyDescent="0.25">
      <c r="A15" s="49" t="s">
        <v>204</v>
      </c>
      <c r="B15" s="50" t="s">
        <v>205</v>
      </c>
      <c r="C15" s="51">
        <v>7000</v>
      </c>
      <c r="D15" s="51">
        <v>1090.6400000000001</v>
      </c>
      <c r="E15" s="51">
        <v>8090.64</v>
      </c>
      <c r="F15" s="51">
        <v>8090.64</v>
      </c>
      <c r="G15" s="51">
        <v>8090.64</v>
      </c>
      <c r="H15" s="51">
        <v>0</v>
      </c>
      <c r="I15" s="62"/>
    </row>
    <row r="16" spans="1:10" s="70" customFormat="1" ht="12.75" customHeight="1" x14ac:dyDescent="0.25">
      <c r="A16" s="49" t="s">
        <v>206</v>
      </c>
      <c r="B16" s="50" t="s">
        <v>207</v>
      </c>
      <c r="C16" s="51">
        <v>200</v>
      </c>
      <c r="D16" s="51">
        <v>810.35</v>
      </c>
      <c r="E16" s="51">
        <v>1010.35</v>
      </c>
      <c r="F16" s="51">
        <v>910.35</v>
      </c>
      <c r="G16" s="51">
        <v>910.35</v>
      </c>
      <c r="H16" s="51">
        <v>100</v>
      </c>
      <c r="I16" s="62"/>
    </row>
    <row r="17" spans="1:9" s="70" customFormat="1" ht="12.75" customHeight="1" x14ac:dyDescent="0.25">
      <c r="A17" s="16" t="s">
        <v>16</v>
      </c>
      <c r="B17" s="17" t="s">
        <v>138</v>
      </c>
      <c r="C17" s="18">
        <v>462116.84</v>
      </c>
      <c r="D17" s="18">
        <v>-75655.5</v>
      </c>
      <c r="E17" s="18">
        <v>386461.34</v>
      </c>
      <c r="F17" s="18">
        <v>350290.27</v>
      </c>
      <c r="G17" s="18">
        <v>350290.27</v>
      </c>
      <c r="H17" s="18">
        <v>36171.07</v>
      </c>
      <c r="I17" s="62"/>
    </row>
    <row r="18" spans="1:9" s="70" customFormat="1" ht="12.75" customHeight="1" x14ac:dyDescent="0.25">
      <c r="A18" s="49" t="s">
        <v>208</v>
      </c>
      <c r="B18" s="50" t="s">
        <v>209</v>
      </c>
      <c r="C18" s="51">
        <v>462116.84</v>
      </c>
      <c r="D18" s="51">
        <v>-75655.5</v>
      </c>
      <c r="E18" s="51">
        <v>386461.34</v>
      </c>
      <c r="F18" s="51">
        <v>350290.27</v>
      </c>
      <c r="G18" s="51">
        <v>350290.27</v>
      </c>
      <c r="H18" s="51">
        <v>36171.07</v>
      </c>
      <c r="I18" s="62"/>
    </row>
    <row r="19" spans="1:9" s="70" customFormat="1" ht="12.75" customHeight="1" x14ac:dyDescent="0.25">
      <c r="A19" s="49" t="s">
        <v>210</v>
      </c>
      <c r="B19" s="50" t="s">
        <v>235</v>
      </c>
      <c r="C19" s="51">
        <v>0</v>
      </c>
      <c r="D19" s="51">
        <v>0</v>
      </c>
      <c r="E19" s="51">
        <v>0</v>
      </c>
      <c r="F19" s="51">
        <v>0</v>
      </c>
      <c r="G19" s="51">
        <v>0</v>
      </c>
      <c r="H19" s="51">
        <v>0</v>
      </c>
      <c r="I19" s="62"/>
    </row>
    <row r="20" spans="1:9" s="70" customFormat="1" ht="12.75" customHeight="1" x14ac:dyDescent="0.25">
      <c r="A20" s="16" t="s">
        <v>18</v>
      </c>
      <c r="B20" s="17" t="s">
        <v>231</v>
      </c>
      <c r="C20" s="18">
        <v>7800</v>
      </c>
      <c r="D20" s="18">
        <v>9000</v>
      </c>
      <c r="E20" s="18">
        <v>16800</v>
      </c>
      <c r="F20" s="18">
        <v>22418.15</v>
      </c>
      <c r="G20" s="18">
        <v>17737.23</v>
      </c>
      <c r="H20" s="18">
        <v>-5618.1500000000005</v>
      </c>
      <c r="I20" s="62"/>
    </row>
    <row r="21" spans="1:9" s="70" customFormat="1" ht="12.75" customHeight="1" x14ac:dyDescent="0.25">
      <c r="A21" s="49" t="s">
        <v>211</v>
      </c>
      <c r="B21" s="50" t="s">
        <v>212</v>
      </c>
      <c r="C21" s="51">
        <v>7800</v>
      </c>
      <c r="D21" s="51">
        <v>9000</v>
      </c>
      <c r="E21" s="51">
        <v>16800</v>
      </c>
      <c r="F21" s="51">
        <v>22418.15</v>
      </c>
      <c r="G21" s="51">
        <v>17737.23</v>
      </c>
      <c r="H21" s="51">
        <v>-5618.1500000000005</v>
      </c>
      <c r="I21" s="62"/>
    </row>
    <row r="22" spans="1:9" s="70" customFormat="1" ht="12.75" customHeight="1" x14ac:dyDescent="0.25">
      <c r="A22" s="28">
        <v>2</v>
      </c>
      <c r="B22" s="29" t="s">
        <v>20</v>
      </c>
      <c r="C22" s="30">
        <v>2397521.9000000004</v>
      </c>
      <c r="D22" s="30">
        <v>101240</v>
      </c>
      <c r="E22" s="30">
        <v>2498761.9000000004</v>
      </c>
      <c r="F22" s="30">
        <v>2318408.2700000005</v>
      </c>
      <c r="G22" s="30">
        <f>G26</f>
        <v>2098950.4500000002</v>
      </c>
      <c r="H22" s="30">
        <v>180353.63000000003</v>
      </c>
      <c r="I22" s="62"/>
    </row>
    <row r="23" spans="1:9" s="70" customFormat="1" ht="12.75" customHeight="1" x14ac:dyDescent="0.25">
      <c r="A23" s="16" t="s">
        <v>21</v>
      </c>
      <c r="B23" s="17" t="s">
        <v>232</v>
      </c>
      <c r="C23" s="18">
        <v>1000</v>
      </c>
      <c r="D23" s="18">
        <v>0</v>
      </c>
      <c r="E23" s="18">
        <v>1000</v>
      </c>
      <c r="F23" s="18">
        <v>0</v>
      </c>
      <c r="G23" s="18">
        <v>0</v>
      </c>
      <c r="H23" s="18">
        <v>1000</v>
      </c>
      <c r="I23" s="62"/>
    </row>
    <row r="24" spans="1:9" s="70" customFormat="1" ht="12.75" customHeight="1" x14ac:dyDescent="0.25">
      <c r="A24" s="49" t="s">
        <v>213</v>
      </c>
      <c r="B24" s="50" t="s">
        <v>110</v>
      </c>
      <c r="C24" s="51">
        <v>1000</v>
      </c>
      <c r="D24" s="51">
        <v>0</v>
      </c>
      <c r="E24" s="51">
        <v>1000</v>
      </c>
      <c r="F24" s="51">
        <v>0</v>
      </c>
      <c r="G24" s="51">
        <v>0</v>
      </c>
      <c r="H24" s="51">
        <v>1000</v>
      </c>
      <c r="I24" s="62"/>
    </row>
    <row r="25" spans="1:9" s="70" customFormat="1" ht="12.75" customHeight="1" x14ac:dyDescent="0.25">
      <c r="A25" s="49" t="s">
        <v>214</v>
      </c>
      <c r="B25" s="50" t="s">
        <v>112</v>
      </c>
      <c r="C25" s="51">
        <v>0</v>
      </c>
      <c r="D25" s="51">
        <v>0</v>
      </c>
      <c r="E25" s="51">
        <v>0</v>
      </c>
      <c r="F25" s="51">
        <v>0</v>
      </c>
      <c r="G25" s="51">
        <v>0</v>
      </c>
      <c r="H25" s="51">
        <v>0</v>
      </c>
      <c r="I25" s="62"/>
    </row>
    <row r="26" spans="1:9" s="70" customFormat="1" ht="12.75" customHeight="1" x14ac:dyDescent="0.25">
      <c r="A26" s="16" t="s">
        <v>23</v>
      </c>
      <c r="B26" s="17" t="s">
        <v>233</v>
      </c>
      <c r="C26" s="18">
        <v>2396521.9000000004</v>
      </c>
      <c r="D26" s="18">
        <v>101240</v>
      </c>
      <c r="E26" s="18">
        <v>2497761.9000000004</v>
      </c>
      <c r="F26" s="18">
        <v>2318408.2700000005</v>
      </c>
      <c r="G26" s="18">
        <f>G27+G28+G29+G30</f>
        <v>2098950.4500000002</v>
      </c>
      <c r="H26" s="18">
        <v>179353.63000000003</v>
      </c>
      <c r="I26" s="62"/>
    </row>
    <row r="27" spans="1:9" s="70" customFormat="1" ht="12.75" customHeight="1" x14ac:dyDescent="0.25">
      <c r="A27" s="49" t="s">
        <v>215</v>
      </c>
      <c r="B27" s="50" t="s">
        <v>216</v>
      </c>
      <c r="C27" s="51">
        <v>1929998.98</v>
      </c>
      <c r="D27" s="51">
        <v>-23586.55999999999</v>
      </c>
      <c r="E27" s="51">
        <v>1906412.4200000002</v>
      </c>
      <c r="F27" s="51">
        <v>1714111.4700000002</v>
      </c>
      <c r="G27" s="51">
        <v>1714111.4700000002</v>
      </c>
      <c r="H27" s="51">
        <v>192300.95000000004</v>
      </c>
      <c r="I27" s="62"/>
    </row>
    <row r="28" spans="1:9" s="70" customFormat="1" ht="12.75" customHeight="1" x14ac:dyDescent="0.25">
      <c r="A28" s="49" t="s">
        <v>217</v>
      </c>
      <c r="B28" s="50" t="s">
        <v>218</v>
      </c>
      <c r="C28" s="51">
        <v>90000</v>
      </c>
      <c r="D28" s="51">
        <v>88929</v>
      </c>
      <c r="E28" s="51">
        <v>178929</v>
      </c>
      <c r="F28" s="51">
        <v>178053</v>
      </c>
      <c r="G28" s="51">
        <v>178053</v>
      </c>
      <c r="H28" s="51">
        <v>876</v>
      </c>
      <c r="I28" s="62"/>
    </row>
    <row r="29" spans="1:9" s="70" customFormat="1" ht="12.75" customHeight="1" x14ac:dyDescent="0.25">
      <c r="A29" s="49" t="s">
        <v>219</v>
      </c>
      <c r="B29" s="50" t="s">
        <v>220</v>
      </c>
      <c r="C29" s="51">
        <v>172050.32</v>
      </c>
      <c r="D29" s="51">
        <v>0</v>
      </c>
      <c r="E29" s="51">
        <v>172050.32</v>
      </c>
      <c r="F29" s="51">
        <v>129037.92</v>
      </c>
      <c r="G29" s="51">
        <v>129037.92</v>
      </c>
      <c r="H29" s="51">
        <v>43012.4</v>
      </c>
      <c r="I29" s="62"/>
    </row>
    <row r="30" spans="1:9" s="70" customFormat="1" ht="12.75" customHeight="1" x14ac:dyDescent="0.25">
      <c r="A30" s="49" t="s">
        <v>221</v>
      </c>
      <c r="B30" s="50" t="s">
        <v>222</v>
      </c>
      <c r="C30" s="51">
        <v>204472.6</v>
      </c>
      <c r="D30" s="51">
        <v>35897.56</v>
      </c>
      <c r="E30" s="51">
        <v>240370.16</v>
      </c>
      <c r="F30" s="51">
        <v>297205.88</v>
      </c>
      <c r="G30" s="51">
        <v>77748.06</v>
      </c>
      <c r="H30" s="51">
        <v>-56835.72</v>
      </c>
      <c r="I30" s="62"/>
    </row>
    <row r="31" spans="1:9" s="70" customFormat="1" ht="12.75" customHeight="1" x14ac:dyDescent="0.25">
      <c r="A31" s="28">
        <v>3</v>
      </c>
      <c r="B31" s="29" t="s">
        <v>25</v>
      </c>
      <c r="C31" s="30">
        <v>844005.59000000008</v>
      </c>
      <c r="D31" s="30">
        <v>179912.28999999998</v>
      </c>
      <c r="E31" s="30">
        <v>1023917.8800000001</v>
      </c>
      <c r="F31" s="30">
        <v>721835.6100000001</v>
      </c>
      <c r="G31" s="30">
        <f>G32+G36</f>
        <v>721835.6100000001</v>
      </c>
      <c r="H31" s="30">
        <v>302082.27</v>
      </c>
      <c r="I31" s="62"/>
    </row>
    <row r="32" spans="1:9" s="70" customFormat="1" ht="12.75" customHeight="1" x14ac:dyDescent="0.25">
      <c r="A32" s="16" t="s">
        <v>26</v>
      </c>
      <c r="B32" s="17" t="s">
        <v>234</v>
      </c>
      <c r="C32" s="18">
        <v>133944.86000000002</v>
      </c>
      <c r="D32" s="18">
        <v>178612.28999999998</v>
      </c>
      <c r="E32" s="18">
        <v>312557.15000000002</v>
      </c>
      <c r="F32" s="18">
        <v>273265.48000000004</v>
      </c>
      <c r="G32" s="18">
        <v>273265.48000000004</v>
      </c>
      <c r="H32" s="18">
        <v>39291.670000000006</v>
      </c>
      <c r="I32" s="62"/>
    </row>
    <row r="33" spans="1:9" s="70" customFormat="1" ht="12.75" customHeight="1" x14ac:dyDescent="0.25">
      <c r="A33" s="49" t="s">
        <v>223</v>
      </c>
      <c r="B33" s="50" t="s">
        <v>224</v>
      </c>
      <c r="C33" s="51">
        <v>133944.86000000002</v>
      </c>
      <c r="D33" s="51">
        <v>178612.28999999998</v>
      </c>
      <c r="E33" s="51">
        <v>312557.15000000002</v>
      </c>
      <c r="F33" s="51">
        <v>273265.48000000004</v>
      </c>
      <c r="G33" s="51">
        <v>273265.48000000004</v>
      </c>
      <c r="H33" s="51">
        <v>39291.670000000006</v>
      </c>
      <c r="I33" s="62"/>
    </row>
    <row r="34" spans="1:9" s="70" customFormat="1" ht="12.75" customHeight="1" x14ac:dyDescent="0.25">
      <c r="A34" s="16" t="s">
        <v>28</v>
      </c>
      <c r="B34" s="17" t="s">
        <v>29</v>
      </c>
      <c r="C34" s="18">
        <v>213395.16</v>
      </c>
      <c r="D34" s="18">
        <v>0</v>
      </c>
      <c r="E34" s="18">
        <v>213395.16</v>
      </c>
      <c r="F34" s="18">
        <v>0</v>
      </c>
      <c r="G34" s="18">
        <v>0</v>
      </c>
      <c r="H34" s="18">
        <v>213395.16</v>
      </c>
      <c r="I34" s="62"/>
    </row>
    <row r="35" spans="1:9" s="70" customFormat="1" ht="12.75" customHeight="1" x14ac:dyDescent="0.25">
      <c r="A35" s="49" t="s">
        <v>225</v>
      </c>
      <c r="B35" s="50" t="s">
        <v>226</v>
      </c>
      <c r="C35" s="51">
        <v>213395.16</v>
      </c>
      <c r="D35" s="51">
        <v>0</v>
      </c>
      <c r="E35" s="51">
        <v>213395.16</v>
      </c>
      <c r="F35" s="51">
        <v>0</v>
      </c>
      <c r="G35" s="51">
        <v>0</v>
      </c>
      <c r="H35" s="51">
        <v>213395.16</v>
      </c>
      <c r="I35" s="62"/>
    </row>
    <row r="36" spans="1:9" s="70" customFormat="1" ht="12.75" customHeight="1" x14ac:dyDescent="0.25">
      <c r="A36" s="16" t="s">
        <v>30</v>
      </c>
      <c r="B36" s="17" t="s">
        <v>31</v>
      </c>
      <c r="C36" s="18">
        <v>496665.57000000007</v>
      </c>
      <c r="D36" s="18">
        <v>1300</v>
      </c>
      <c r="E36" s="18">
        <v>497965.57000000007</v>
      </c>
      <c r="F36" s="18">
        <v>448570.13</v>
      </c>
      <c r="G36" s="18">
        <v>448570.13</v>
      </c>
      <c r="H36" s="18">
        <v>49395.44</v>
      </c>
      <c r="I36" s="62"/>
    </row>
    <row r="37" spans="1:9" s="70" customFormat="1" ht="12.75" customHeight="1" x14ac:dyDescent="0.25">
      <c r="A37" s="49" t="s">
        <v>227</v>
      </c>
      <c r="B37" s="50" t="s">
        <v>31</v>
      </c>
      <c r="C37" s="51">
        <v>496665.57000000007</v>
      </c>
      <c r="D37" s="51">
        <v>1300</v>
      </c>
      <c r="E37" s="51">
        <v>497965.57000000007</v>
      </c>
      <c r="F37" s="51">
        <v>448570.13</v>
      </c>
      <c r="G37" s="51">
        <v>448570.13</v>
      </c>
      <c r="H37" s="51">
        <v>49395.44</v>
      </c>
      <c r="I37" s="62"/>
    </row>
    <row r="38" spans="1:9" x14ac:dyDescent="0.25">
      <c r="B38" s="72" t="s">
        <v>123</v>
      </c>
      <c r="C38" s="73">
        <f>C2+C22+C31</f>
        <v>3898154.33</v>
      </c>
      <c r="D38" s="73">
        <f t="shared" ref="D38:H38" si="0">D2+D22+D31</f>
        <v>306239.76</v>
      </c>
      <c r="E38" s="73">
        <f t="shared" si="0"/>
        <v>4204394.0900000008</v>
      </c>
      <c r="F38" s="73">
        <f t="shared" si="0"/>
        <v>3767084.7300000004</v>
      </c>
      <c r="G38" s="73">
        <f t="shared" si="0"/>
        <v>3430192.5200000005</v>
      </c>
      <c r="H38" s="73">
        <f t="shared" si="0"/>
        <v>437309.36000000004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L59"/>
  <sheetViews>
    <sheetView showGridLines="0" zoomScale="110" zoomScaleNormal="110" workbookViewId="0">
      <pane ySplit="2" topLeftCell="A3" activePane="bottomLeft" state="frozen"/>
      <selection pane="bottomLeft"/>
    </sheetView>
  </sheetViews>
  <sheetFormatPr baseColWidth="10" defaultRowHeight="12" x14ac:dyDescent="0.2"/>
  <cols>
    <col min="1" max="1" width="6.85546875" style="82" bestFit="1" customWidth="1"/>
    <col min="2" max="2" width="49" style="78" bestFit="1" customWidth="1"/>
    <col min="3" max="3" width="13.7109375" style="83" customWidth="1"/>
    <col min="4" max="4" width="12.28515625" style="83" bestFit="1" customWidth="1"/>
    <col min="5" max="6" width="13.7109375" style="83" bestFit="1" customWidth="1"/>
    <col min="7" max="7" width="12.85546875" style="83" customWidth="1"/>
    <col min="8" max="9" width="13.7109375" style="83" bestFit="1" customWidth="1"/>
    <col min="10" max="10" width="12.28515625" style="83" customWidth="1"/>
    <col min="11" max="11" width="12.28515625" style="78" bestFit="1" customWidth="1"/>
    <col min="12" max="16384" width="11.42578125" style="78"/>
  </cols>
  <sheetData>
    <row r="1" spans="1:12" ht="1.5" customHeight="1" x14ac:dyDescent="0.2">
      <c r="A1" s="76"/>
      <c r="B1" s="76"/>
      <c r="C1" s="77"/>
      <c r="D1" s="77"/>
      <c r="E1" s="77"/>
      <c r="F1" s="77"/>
      <c r="G1" s="77"/>
      <c r="H1" s="77"/>
      <c r="I1" s="77"/>
      <c r="J1" s="77"/>
    </row>
    <row r="2" spans="1:12" s="15" customFormat="1" ht="23.25" customHeight="1" x14ac:dyDescent="0.25">
      <c r="A2" s="31" t="s">
        <v>32</v>
      </c>
      <c r="B2" s="31" t="s">
        <v>33</v>
      </c>
      <c r="C2" s="33" t="s">
        <v>1</v>
      </c>
      <c r="D2" s="32" t="s">
        <v>2</v>
      </c>
      <c r="E2" s="32" t="s">
        <v>3</v>
      </c>
      <c r="F2" s="32" t="s">
        <v>34</v>
      </c>
      <c r="G2" s="33" t="s">
        <v>35</v>
      </c>
      <c r="H2" s="32" t="s">
        <v>4</v>
      </c>
      <c r="I2" s="32" t="s">
        <v>36</v>
      </c>
      <c r="J2" s="33" t="s">
        <v>6</v>
      </c>
    </row>
    <row r="3" spans="1:12" s="15" customFormat="1" ht="12.75" customHeight="1" x14ac:dyDescent="0.25">
      <c r="A3" s="28">
        <v>5</v>
      </c>
      <c r="B3" s="29" t="s">
        <v>124</v>
      </c>
      <c r="C3" s="30">
        <v>646113.42000000004</v>
      </c>
      <c r="D3" s="30">
        <v>-11071.9</v>
      </c>
      <c r="E3" s="30">
        <v>635041.52000000014</v>
      </c>
      <c r="F3" s="30">
        <v>558629.16</v>
      </c>
      <c r="G3" s="30">
        <v>76412.36</v>
      </c>
      <c r="H3" s="30">
        <v>555617.06000000006</v>
      </c>
      <c r="I3" s="30">
        <v>551843.91000000015</v>
      </c>
      <c r="J3" s="30">
        <v>79424.459999999992</v>
      </c>
      <c r="L3" s="163"/>
    </row>
    <row r="4" spans="1:12" s="15" customFormat="1" ht="12.75" customHeight="1" x14ac:dyDescent="0.25">
      <c r="A4" s="16" t="s">
        <v>37</v>
      </c>
      <c r="B4" s="17" t="s">
        <v>135</v>
      </c>
      <c r="C4" s="18">
        <v>454117.28000000009</v>
      </c>
      <c r="D4" s="18">
        <v>-9541.59</v>
      </c>
      <c r="E4" s="18">
        <v>444575.69</v>
      </c>
      <c r="F4" s="18">
        <v>425498.58</v>
      </c>
      <c r="G4" s="18">
        <v>19077.11</v>
      </c>
      <c r="H4" s="18">
        <v>422498.58</v>
      </c>
      <c r="I4" s="18">
        <v>420025.03</v>
      </c>
      <c r="J4" s="18">
        <v>22077.11</v>
      </c>
    </row>
    <row r="5" spans="1:12" s="79" customFormat="1" ht="12.75" customHeight="1" x14ac:dyDescent="0.25">
      <c r="A5" s="49" t="s">
        <v>38</v>
      </c>
      <c r="B5" s="50" t="s">
        <v>39</v>
      </c>
      <c r="C5" s="51">
        <v>333364.74</v>
      </c>
      <c r="D5" s="51">
        <v>-7118</v>
      </c>
      <c r="E5" s="51">
        <v>326246.74</v>
      </c>
      <c r="F5" s="51">
        <v>320415.15999999997</v>
      </c>
      <c r="G5" s="51">
        <v>5831.5800000000008</v>
      </c>
      <c r="H5" s="51">
        <v>317415.15999999997</v>
      </c>
      <c r="I5" s="51">
        <v>316722.5</v>
      </c>
      <c r="J5" s="51">
        <v>8831.5800000000017</v>
      </c>
    </row>
    <row r="6" spans="1:12" s="79" customFormat="1" ht="12.75" customHeight="1" x14ac:dyDescent="0.25">
      <c r="A6" s="49" t="s">
        <v>40</v>
      </c>
      <c r="B6" s="50" t="s">
        <v>41</v>
      </c>
      <c r="C6" s="51">
        <v>38280.400000000001</v>
      </c>
      <c r="D6" s="51">
        <v>-845.17000000000007</v>
      </c>
      <c r="E6" s="51">
        <v>37435.229999999996</v>
      </c>
      <c r="F6" s="51">
        <v>35830.380000000005</v>
      </c>
      <c r="G6" s="51">
        <v>1604.85</v>
      </c>
      <c r="H6" s="51">
        <v>35830.380000000005</v>
      </c>
      <c r="I6" s="51">
        <v>34647.99</v>
      </c>
      <c r="J6" s="51">
        <v>1604.85</v>
      </c>
    </row>
    <row r="7" spans="1:12" s="79" customFormat="1" ht="12.75" customHeight="1" x14ac:dyDescent="0.25">
      <c r="A7" s="49" t="s">
        <v>42</v>
      </c>
      <c r="B7" s="50" t="s">
        <v>43</v>
      </c>
      <c r="C7" s="51">
        <v>13263.45</v>
      </c>
      <c r="D7" s="51">
        <v>-156</v>
      </c>
      <c r="E7" s="51">
        <v>13107.45</v>
      </c>
      <c r="F7" s="51">
        <v>8297.32</v>
      </c>
      <c r="G7" s="51">
        <v>4810.13</v>
      </c>
      <c r="H7" s="51">
        <v>8297.32</v>
      </c>
      <c r="I7" s="51">
        <v>8297.32</v>
      </c>
      <c r="J7" s="51">
        <v>4810.13</v>
      </c>
    </row>
    <row r="8" spans="1:12" s="79" customFormat="1" ht="12.75" customHeight="1" x14ac:dyDescent="0.25">
      <c r="A8" s="49" t="s">
        <v>42</v>
      </c>
      <c r="B8" s="50" t="s">
        <v>44</v>
      </c>
      <c r="C8" s="51">
        <v>66655.48000000001</v>
      </c>
      <c r="D8" s="51">
        <v>-1422.42</v>
      </c>
      <c r="E8" s="51">
        <v>65233.06</v>
      </c>
      <c r="F8" s="51">
        <v>59323.630000000005</v>
      </c>
      <c r="G8" s="51">
        <v>5909.43</v>
      </c>
      <c r="H8" s="51">
        <v>59323.630000000005</v>
      </c>
      <c r="I8" s="51">
        <v>58870.63</v>
      </c>
      <c r="J8" s="51">
        <v>5909.43</v>
      </c>
    </row>
    <row r="9" spans="1:12" s="79" customFormat="1" ht="12.75" customHeight="1" x14ac:dyDescent="0.25">
      <c r="A9" s="49" t="s">
        <v>45</v>
      </c>
      <c r="B9" s="50" t="s">
        <v>46</v>
      </c>
      <c r="C9" s="51">
        <v>2553.21</v>
      </c>
      <c r="D9" s="51">
        <v>0</v>
      </c>
      <c r="E9" s="51">
        <v>2553.21</v>
      </c>
      <c r="F9" s="51">
        <v>1632.0900000000001</v>
      </c>
      <c r="G9" s="51">
        <v>921.12</v>
      </c>
      <c r="H9" s="51">
        <v>1632.0900000000001</v>
      </c>
      <c r="I9" s="51">
        <v>1486.5900000000001</v>
      </c>
      <c r="J9" s="51">
        <v>921.12</v>
      </c>
    </row>
    <row r="10" spans="1:12" s="15" customFormat="1" ht="12.75" customHeight="1" x14ac:dyDescent="0.2">
      <c r="A10" s="16" t="s">
        <v>47</v>
      </c>
      <c r="B10" s="19" t="s">
        <v>134</v>
      </c>
      <c r="C10" s="18">
        <v>76191.75</v>
      </c>
      <c r="D10" s="18">
        <v>-6462.23</v>
      </c>
      <c r="E10" s="18">
        <v>69729.52</v>
      </c>
      <c r="F10" s="18">
        <v>49840.24</v>
      </c>
      <c r="G10" s="18">
        <v>19889.28</v>
      </c>
      <c r="H10" s="18">
        <v>49840.24</v>
      </c>
      <c r="I10" s="18">
        <v>48540.639999999999</v>
      </c>
      <c r="J10" s="18">
        <v>19889.28</v>
      </c>
    </row>
    <row r="11" spans="1:12" s="79" customFormat="1" ht="12.75" customHeight="1" x14ac:dyDescent="0.25">
      <c r="A11" s="49" t="s">
        <v>48</v>
      </c>
      <c r="B11" s="50" t="s">
        <v>49</v>
      </c>
      <c r="C11" s="51">
        <v>23650</v>
      </c>
      <c r="D11" s="51">
        <v>0</v>
      </c>
      <c r="E11" s="51">
        <v>23650</v>
      </c>
      <c r="F11" s="51">
        <v>21879.38</v>
      </c>
      <c r="G11" s="51">
        <v>1770.62</v>
      </c>
      <c r="H11" s="51">
        <v>21879.38</v>
      </c>
      <c r="I11" s="51">
        <v>21879.38</v>
      </c>
      <c r="J11" s="51">
        <v>1770.62</v>
      </c>
    </row>
    <row r="12" spans="1:12" s="79" customFormat="1" ht="12.75" customHeight="1" x14ac:dyDescent="0.25">
      <c r="A12" s="49" t="s">
        <v>50</v>
      </c>
      <c r="B12" s="50" t="s">
        <v>51</v>
      </c>
      <c r="C12" s="51">
        <v>19747</v>
      </c>
      <c r="D12" s="51">
        <v>0</v>
      </c>
      <c r="E12" s="51">
        <v>19747</v>
      </c>
      <c r="F12" s="51">
        <v>16502.61</v>
      </c>
      <c r="G12" s="51">
        <v>3244.39</v>
      </c>
      <c r="H12" s="51">
        <v>16502.61</v>
      </c>
      <c r="I12" s="51">
        <v>16502.61</v>
      </c>
      <c r="J12" s="51">
        <v>3244.39</v>
      </c>
    </row>
    <row r="13" spans="1:12" s="79" customFormat="1" ht="12.75" customHeight="1" x14ac:dyDescent="0.25">
      <c r="A13" s="49" t="s">
        <v>52</v>
      </c>
      <c r="B13" s="50" t="s">
        <v>53</v>
      </c>
      <c r="C13" s="51">
        <v>12730</v>
      </c>
      <c r="D13" s="51">
        <v>-7730</v>
      </c>
      <c r="E13" s="51">
        <v>5000</v>
      </c>
      <c r="F13" s="51">
        <v>1024.77</v>
      </c>
      <c r="G13" s="51">
        <v>3975.23</v>
      </c>
      <c r="H13" s="51">
        <v>1024.77</v>
      </c>
      <c r="I13" s="51">
        <v>1024.77</v>
      </c>
      <c r="J13" s="51">
        <v>3975.23</v>
      </c>
    </row>
    <row r="14" spans="1:12" s="79" customFormat="1" ht="12.75" customHeight="1" x14ac:dyDescent="0.25">
      <c r="A14" s="49" t="s">
        <v>54</v>
      </c>
      <c r="B14" s="50" t="s">
        <v>55</v>
      </c>
      <c r="C14" s="51">
        <v>3500</v>
      </c>
      <c r="D14" s="51">
        <v>0</v>
      </c>
      <c r="E14" s="51">
        <v>3500</v>
      </c>
      <c r="F14" s="51">
        <v>2557.14</v>
      </c>
      <c r="G14" s="51">
        <v>942.86</v>
      </c>
      <c r="H14" s="51">
        <v>2557.14</v>
      </c>
      <c r="I14" s="51">
        <v>2557.14</v>
      </c>
      <c r="J14" s="51">
        <v>942.86</v>
      </c>
    </row>
    <row r="15" spans="1:12" s="79" customFormat="1" ht="12.75" customHeight="1" x14ac:dyDescent="0.25">
      <c r="A15" s="49" t="s">
        <v>56</v>
      </c>
      <c r="B15" s="50" t="s">
        <v>57</v>
      </c>
      <c r="C15" s="51">
        <v>1800</v>
      </c>
      <c r="D15" s="51">
        <v>0</v>
      </c>
      <c r="E15" s="51">
        <v>1800</v>
      </c>
      <c r="F15" s="51">
        <v>1299.5999999999999</v>
      </c>
      <c r="G15" s="51">
        <v>500.4</v>
      </c>
      <c r="H15" s="51">
        <v>1299.5999999999999</v>
      </c>
      <c r="I15" s="51">
        <v>0</v>
      </c>
      <c r="J15" s="51">
        <v>500.4</v>
      </c>
    </row>
    <row r="16" spans="1:12" s="79" customFormat="1" ht="12.75" customHeight="1" x14ac:dyDescent="0.25">
      <c r="A16" s="49" t="s">
        <v>58</v>
      </c>
      <c r="B16" s="50" t="s">
        <v>59</v>
      </c>
      <c r="C16" s="51">
        <v>14764.75</v>
      </c>
      <c r="D16" s="51">
        <v>1267.77</v>
      </c>
      <c r="E16" s="51">
        <v>16032.52</v>
      </c>
      <c r="F16" s="51">
        <v>6576.74</v>
      </c>
      <c r="G16" s="51">
        <v>9455.7800000000007</v>
      </c>
      <c r="H16" s="51">
        <v>6576.74</v>
      </c>
      <c r="I16" s="51">
        <v>6576.74</v>
      </c>
      <c r="J16" s="51">
        <v>9455.7800000000007</v>
      </c>
    </row>
    <row r="17" spans="1:11" s="15" customFormat="1" ht="12.75" customHeight="1" x14ac:dyDescent="0.25">
      <c r="A17" s="16" t="s">
        <v>60</v>
      </c>
      <c r="B17" s="17" t="s">
        <v>136</v>
      </c>
      <c r="C17" s="84">
        <v>36532.29</v>
      </c>
      <c r="D17" s="18">
        <v>5486.7</v>
      </c>
      <c r="E17" s="18">
        <v>42018.99</v>
      </c>
      <c r="F17" s="18">
        <v>33999.4</v>
      </c>
      <c r="G17" s="18">
        <v>8019.59</v>
      </c>
      <c r="H17" s="18">
        <v>33999.4</v>
      </c>
      <c r="I17" s="18">
        <v>33999.4</v>
      </c>
      <c r="J17" s="18">
        <v>8019.59</v>
      </c>
    </row>
    <row r="18" spans="1:11" s="79" customFormat="1" ht="12.75" customHeight="1" x14ac:dyDescent="0.25">
      <c r="A18" s="49" t="s">
        <v>61</v>
      </c>
      <c r="B18" s="50" t="s">
        <v>62</v>
      </c>
      <c r="C18" s="51">
        <v>36532.29</v>
      </c>
      <c r="D18" s="51">
        <v>5486.7</v>
      </c>
      <c r="E18" s="51">
        <v>42018.99</v>
      </c>
      <c r="F18" s="51">
        <v>33999.4</v>
      </c>
      <c r="G18" s="51">
        <v>8019.59</v>
      </c>
      <c r="H18" s="51">
        <v>33999.4</v>
      </c>
      <c r="I18" s="51">
        <v>33999.4</v>
      </c>
      <c r="J18" s="51">
        <v>8019.59</v>
      </c>
    </row>
    <row r="19" spans="1:11" s="15" customFormat="1" ht="12.75" customHeight="1" x14ac:dyDescent="0.25">
      <c r="A19" s="16" t="s">
        <v>63</v>
      </c>
      <c r="B19" s="17" t="s">
        <v>137</v>
      </c>
      <c r="C19" s="18">
        <v>23268.21</v>
      </c>
      <c r="D19" s="18">
        <v>-554.78</v>
      </c>
      <c r="E19" s="18">
        <v>22713.43</v>
      </c>
      <c r="F19" s="18">
        <v>9010.630000000001</v>
      </c>
      <c r="G19" s="18">
        <v>13702.8</v>
      </c>
      <c r="H19" s="18">
        <v>8998.5300000000007</v>
      </c>
      <c r="I19" s="18">
        <v>8998.5300000000007</v>
      </c>
      <c r="J19" s="18">
        <v>13714.9</v>
      </c>
    </row>
    <row r="20" spans="1:11" s="79" customFormat="1" ht="12.75" customHeight="1" x14ac:dyDescent="0.25">
      <c r="A20" s="49" t="s">
        <v>64</v>
      </c>
      <c r="B20" s="50" t="s">
        <v>65</v>
      </c>
      <c r="C20" s="51">
        <v>20000</v>
      </c>
      <c r="D20" s="51">
        <v>0</v>
      </c>
      <c r="E20" s="51">
        <v>20000</v>
      </c>
      <c r="F20" s="51">
        <v>7426.4400000000005</v>
      </c>
      <c r="G20" s="51">
        <v>12573.56</v>
      </c>
      <c r="H20" s="51">
        <v>7414.34</v>
      </c>
      <c r="I20" s="51">
        <v>7414.34</v>
      </c>
      <c r="J20" s="51">
        <v>12585.66</v>
      </c>
    </row>
    <row r="21" spans="1:11" s="79" customFormat="1" ht="12.75" customHeight="1" x14ac:dyDescent="0.25">
      <c r="A21" s="49" t="s">
        <v>66</v>
      </c>
      <c r="B21" s="50" t="s">
        <v>67</v>
      </c>
      <c r="C21" s="51">
        <v>3268.21</v>
      </c>
      <c r="D21" s="51">
        <v>-554.78</v>
      </c>
      <c r="E21" s="51">
        <v>2713.4300000000003</v>
      </c>
      <c r="F21" s="51">
        <v>1584.19</v>
      </c>
      <c r="G21" s="51">
        <v>1129.24</v>
      </c>
      <c r="H21" s="51">
        <v>1584.19</v>
      </c>
      <c r="I21" s="51">
        <v>1584.19</v>
      </c>
      <c r="J21" s="51">
        <v>1129.24</v>
      </c>
    </row>
    <row r="22" spans="1:11" s="15" customFormat="1" ht="12.75" customHeight="1" x14ac:dyDescent="0.25">
      <c r="A22" s="16" t="s">
        <v>68</v>
      </c>
      <c r="B22" s="17" t="s">
        <v>138</v>
      </c>
      <c r="C22" s="18">
        <v>56003.89</v>
      </c>
      <c r="D22" s="18">
        <v>0</v>
      </c>
      <c r="E22" s="18">
        <v>56003.89</v>
      </c>
      <c r="F22" s="18">
        <v>40280.31</v>
      </c>
      <c r="G22" s="18">
        <v>15723.579999999998</v>
      </c>
      <c r="H22" s="18">
        <v>40280.31</v>
      </c>
      <c r="I22" s="18">
        <v>40280.31</v>
      </c>
      <c r="J22" s="18">
        <v>15723.579999999998</v>
      </c>
    </row>
    <row r="23" spans="1:11" s="79" customFormat="1" ht="12.75" customHeight="1" x14ac:dyDescent="0.25">
      <c r="A23" s="49" t="s">
        <v>69</v>
      </c>
      <c r="B23" s="50" t="s">
        <v>70</v>
      </c>
      <c r="C23" s="51">
        <v>56003.89</v>
      </c>
      <c r="D23" s="51">
        <v>0</v>
      </c>
      <c r="E23" s="51">
        <v>56003.89</v>
      </c>
      <c r="F23" s="51">
        <v>40280.31</v>
      </c>
      <c r="G23" s="51">
        <v>15723.579999999998</v>
      </c>
      <c r="H23" s="51">
        <v>40280.31</v>
      </c>
      <c r="I23" s="51">
        <v>40280.31</v>
      </c>
      <c r="J23" s="51">
        <v>15723.579999999998</v>
      </c>
    </row>
    <row r="24" spans="1:11" s="15" customFormat="1" ht="12.75" customHeight="1" x14ac:dyDescent="0.25">
      <c r="A24" s="20">
        <v>7</v>
      </c>
      <c r="B24" s="21" t="s">
        <v>71</v>
      </c>
      <c r="C24" s="22">
        <v>2724153.4399999995</v>
      </c>
      <c r="D24" s="22">
        <v>374297.23</v>
      </c>
      <c r="E24" s="22">
        <v>3098450.67</v>
      </c>
      <c r="F24" s="22">
        <v>2562931.92</v>
      </c>
      <c r="G24" s="22">
        <v>535518.75000000012</v>
      </c>
      <c r="H24" s="22">
        <v>2469648.8300000005</v>
      </c>
      <c r="I24" s="22">
        <v>2165297.7500000005</v>
      </c>
      <c r="J24" s="22">
        <v>628801.8400000002</v>
      </c>
    </row>
    <row r="25" spans="1:11" s="15" customFormat="1" ht="12.75" customHeight="1" x14ac:dyDescent="0.25">
      <c r="A25" s="16" t="s">
        <v>72</v>
      </c>
      <c r="B25" s="17" t="s">
        <v>139</v>
      </c>
      <c r="C25" s="18">
        <v>775882.38</v>
      </c>
      <c r="D25" s="18">
        <v>-65889.91</v>
      </c>
      <c r="E25" s="18">
        <v>709992.47000000009</v>
      </c>
      <c r="F25" s="18">
        <v>659736.96</v>
      </c>
      <c r="G25" s="18">
        <v>50255.51</v>
      </c>
      <c r="H25" s="18">
        <v>659544.96</v>
      </c>
      <c r="I25" s="18">
        <v>649370.31000000006</v>
      </c>
      <c r="J25" s="18">
        <v>50447.51</v>
      </c>
    </row>
    <row r="26" spans="1:11" s="79" customFormat="1" ht="12.75" customHeight="1" x14ac:dyDescent="0.25">
      <c r="A26" s="49" t="s">
        <v>73</v>
      </c>
      <c r="B26" s="50" t="s">
        <v>39</v>
      </c>
      <c r="C26" s="51">
        <v>575748</v>
      </c>
      <c r="D26" s="51">
        <v>-50759</v>
      </c>
      <c r="E26" s="51">
        <v>524989</v>
      </c>
      <c r="F26" s="51">
        <v>496583.97</v>
      </c>
      <c r="G26" s="51">
        <v>28405.03</v>
      </c>
      <c r="H26" s="51">
        <v>496391.97</v>
      </c>
      <c r="I26" s="51">
        <v>495540.19</v>
      </c>
      <c r="J26" s="51">
        <v>28597.03</v>
      </c>
    </row>
    <row r="27" spans="1:11" s="79" customFormat="1" ht="12.75" customHeight="1" x14ac:dyDescent="0.25">
      <c r="A27" s="49" t="s">
        <v>74</v>
      </c>
      <c r="B27" s="50" t="s">
        <v>41</v>
      </c>
      <c r="C27" s="51">
        <v>77979</v>
      </c>
      <c r="D27" s="51">
        <v>-6149.08</v>
      </c>
      <c r="E27" s="51">
        <v>71829.919999999998</v>
      </c>
      <c r="F27" s="51">
        <v>68170.73</v>
      </c>
      <c r="G27" s="51">
        <v>3659.19</v>
      </c>
      <c r="H27" s="51">
        <v>68170.73</v>
      </c>
      <c r="I27" s="51">
        <v>65437.819999999992</v>
      </c>
      <c r="J27" s="51">
        <v>3659.19</v>
      </c>
    </row>
    <row r="28" spans="1:11" s="79" customFormat="1" ht="12.75" customHeight="1" x14ac:dyDescent="0.25">
      <c r="A28" s="49" t="s">
        <v>75</v>
      </c>
      <c r="B28" s="50" t="s">
        <v>76</v>
      </c>
      <c r="C28" s="51">
        <v>116705.38</v>
      </c>
      <c r="D28" s="51">
        <v>-10588.95</v>
      </c>
      <c r="E28" s="51">
        <v>106116.43</v>
      </c>
      <c r="F28" s="51">
        <v>88200.26</v>
      </c>
      <c r="G28" s="51">
        <v>17916.170000000002</v>
      </c>
      <c r="H28" s="51">
        <v>88200.26</v>
      </c>
      <c r="I28" s="51">
        <v>83624.37</v>
      </c>
      <c r="J28" s="51">
        <v>17916.170000000002</v>
      </c>
    </row>
    <row r="29" spans="1:11" s="79" customFormat="1" ht="12.75" customHeight="1" x14ac:dyDescent="0.25">
      <c r="A29" s="49" t="s">
        <v>77</v>
      </c>
      <c r="B29" s="50" t="s">
        <v>78</v>
      </c>
      <c r="C29" s="51">
        <v>5450</v>
      </c>
      <c r="D29" s="51">
        <v>1607.1200000000001</v>
      </c>
      <c r="E29" s="51">
        <v>7057.12</v>
      </c>
      <c r="F29" s="51">
        <v>6782</v>
      </c>
      <c r="G29" s="51">
        <v>275.12</v>
      </c>
      <c r="H29" s="51">
        <v>6782</v>
      </c>
      <c r="I29" s="51">
        <v>4767.93</v>
      </c>
      <c r="J29" s="51">
        <v>275.12</v>
      </c>
    </row>
    <row r="30" spans="1:11" s="15" customFormat="1" ht="12.75" customHeight="1" x14ac:dyDescent="0.2">
      <c r="A30" s="16" t="s">
        <v>79</v>
      </c>
      <c r="B30" s="19" t="s">
        <v>140</v>
      </c>
      <c r="C30" s="18">
        <v>1178102.67</v>
      </c>
      <c r="D30" s="18">
        <v>105228.26</v>
      </c>
      <c r="E30" s="18">
        <v>1283330.9300000002</v>
      </c>
      <c r="F30" s="18">
        <v>994586.39999999991</v>
      </c>
      <c r="G30" s="18">
        <v>288744.53000000003</v>
      </c>
      <c r="H30" s="18">
        <v>994586.39999999991</v>
      </c>
      <c r="I30" s="18">
        <v>835788.62</v>
      </c>
      <c r="J30" s="18">
        <v>288744.53000000003</v>
      </c>
      <c r="K30" s="246"/>
    </row>
    <row r="31" spans="1:11" s="79" customFormat="1" ht="12.75" customHeight="1" x14ac:dyDescent="0.25">
      <c r="A31" s="49" t="s">
        <v>80</v>
      </c>
      <c r="B31" s="50" t="s">
        <v>51</v>
      </c>
      <c r="C31" s="51">
        <v>247424.32</v>
      </c>
      <c r="D31" s="51">
        <v>-5500</v>
      </c>
      <c r="E31" s="51">
        <v>241924.32</v>
      </c>
      <c r="F31" s="51">
        <v>193198.76</v>
      </c>
      <c r="G31" s="51">
        <v>48725.56</v>
      </c>
      <c r="H31" s="51">
        <v>193198.76</v>
      </c>
      <c r="I31" s="51">
        <v>189348.76</v>
      </c>
      <c r="J31" s="51">
        <v>48725.56</v>
      </c>
      <c r="K31" s="246"/>
    </row>
    <row r="32" spans="1:11" s="79" customFormat="1" ht="12.75" customHeight="1" x14ac:dyDescent="0.25">
      <c r="A32" s="49" t="s">
        <v>81</v>
      </c>
      <c r="B32" s="50" t="s">
        <v>82</v>
      </c>
      <c r="C32" s="51">
        <v>9548.32</v>
      </c>
      <c r="D32" s="51">
        <v>-2000</v>
      </c>
      <c r="E32" s="51">
        <v>7548.32</v>
      </c>
      <c r="F32" s="51">
        <v>234.61</v>
      </c>
      <c r="G32" s="51">
        <v>7313.7099999999991</v>
      </c>
      <c r="H32" s="51">
        <v>234.61</v>
      </c>
      <c r="I32" s="51">
        <v>234.61</v>
      </c>
      <c r="J32" s="51">
        <v>7313.7099999999991</v>
      </c>
      <c r="K32" s="246"/>
    </row>
    <row r="33" spans="1:11" s="79" customFormat="1" ht="12.75" customHeight="1" x14ac:dyDescent="0.25">
      <c r="A33" s="49" t="s">
        <v>83</v>
      </c>
      <c r="B33" s="50" t="s">
        <v>84</v>
      </c>
      <c r="C33" s="51">
        <v>43100</v>
      </c>
      <c r="D33" s="51">
        <v>10000</v>
      </c>
      <c r="E33" s="51">
        <v>53100</v>
      </c>
      <c r="F33" s="51">
        <v>43935.31</v>
      </c>
      <c r="G33" s="51">
        <v>9164.69</v>
      </c>
      <c r="H33" s="51">
        <v>43935.31</v>
      </c>
      <c r="I33" s="51">
        <v>31849.5</v>
      </c>
      <c r="J33" s="51">
        <v>9164.69</v>
      </c>
      <c r="K33" s="246"/>
    </row>
    <row r="34" spans="1:11" s="79" customFormat="1" ht="12.75" customHeight="1" x14ac:dyDescent="0.25">
      <c r="A34" s="49" t="s">
        <v>85</v>
      </c>
      <c r="B34" s="50" t="s">
        <v>57</v>
      </c>
      <c r="C34" s="51">
        <v>526785.65</v>
      </c>
      <c r="D34" s="51">
        <v>-24223.910000000003</v>
      </c>
      <c r="E34" s="51">
        <v>502561.74</v>
      </c>
      <c r="F34" s="51">
        <v>433348.38</v>
      </c>
      <c r="G34" s="51">
        <v>69213.36</v>
      </c>
      <c r="H34" s="51">
        <v>433348.38</v>
      </c>
      <c r="I34" s="51">
        <v>349242.92000000004</v>
      </c>
      <c r="J34" s="51">
        <v>69213.36</v>
      </c>
      <c r="K34" s="246"/>
    </row>
    <row r="35" spans="1:11" s="79" customFormat="1" ht="12.75" customHeight="1" x14ac:dyDescent="0.25">
      <c r="A35" s="49" t="s">
        <v>86</v>
      </c>
      <c r="B35" s="50" t="s">
        <v>87</v>
      </c>
      <c r="C35" s="51">
        <v>300</v>
      </c>
      <c r="D35" s="51">
        <v>0</v>
      </c>
      <c r="E35" s="51">
        <v>300</v>
      </c>
      <c r="F35" s="51">
        <v>0</v>
      </c>
      <c r="G35" s="51">
        <v>300</v>
      </c>
      <c r="H35" s="51">
        <v>0</v>
      </c>
      <c r="I35" s="51">
        <v>0</v>
      </c>
      <c r="J35" s="51">
        <v>300</v>
      </c>
      <c r="K35" s="246"/>
    </row>
    <row r="36" spans="1:11" s="79" customFormat="1" ht="12.75" customHeight="1" x14ac:dyDescent="0.25">
      <c r="A36" s="49" t="s">
        <v>88</v>
      </c>
      <c r="B36" s="50" t="s">
        <v>89</v>
      </c>
      <c r="C36" s="51">
        <v>345544.38</v>
      </c>
      <c r="D36" s="51">
        <v>126952.17</v>
      </c>
      <c r="E36" s="51">
        <v>472496.55000000005</v>
      </c>
      <c r="F36" s="51">
        <v>323869.33999999991</v>
      </c>
      <c r="G36" s="51">
        <v>148627.21</v>
      </c>
      <c r="H36" s="51">
        <v>323869.33999999991</v>
      </c>
      <c r="I36" s="51">
        <v>265112.82999999996</v>
      </c>
      <c r="J36" s="51">
        <v>148627.21</v>
      </c>
      <c r="K36" s="246"/>
    </row>
    <row r="37" spans="1:11" s="79" customFormat="1" ht="12.75" customHeight="1" x14ac:dyDescent="0.25">
      <c r="A37" s="49" t="s">
        <v>90</v>
      </c>
      <c r="B37" s="50" t="s">
        <v>91</v>
      </c>
      <c r="C37" s="51">
        <v>5400</v>
      </c>
      <c r="D37" s="51">
        <v>0</v>
      </c>
      <c r="E37" s="51">
        <v>5400</v>
      </c>
      <c r="F37" s="51">
        <v>0</v>
      </c>
      <c r="G37" s="51">
        <v>5400</v>
      </c>
      <c r="H37" s="51">
        <v>0</v>
      </c>
      <c r="I37" s="51">
        <v>0</v>
      </c>
      <c r="J37" s="51">
        <v>5400</v>
      </c>
      <c r="K37" s="246"/>
    </row>
    <row r="38" spans="1:11" s="15" customFormat="1" ht="12.75" customHeight="1" x14ac:dyDescent="0.25">
      <c r="A38" s="16" t="s">
        <v>92</v>
      </c>
      <c r="B38" s="17" t="s">
        <v>141</v>
      </c>
      <c r="C38" s="18">
        <v>722106.13999999978</v>
      </c>
      <c r="D38" s="18">
        <v>334958.88</v>
      </c>
      <c r="E38" s="18">
        <v>1057065.0199999998</v>
      </c>
      <c r="F38" s="18">
        <v>869341.17</v>
      </c>
      <c r="G38" s="18">
        <v>187723.85000000003</v>
      </c>
      <c r="H38" s="18">
        <v>776250.08000000031</v>
      </c>
      <c r="I38" s="18">
        <v>640871.43000000017</v>
      </c>
      <c r="J38" s="18">
        <v>280814.94000000012</v>
      </c>
    </row>
    <row r="39" spans="1:11" s="79" customFormat="1" ht="12.75" customHeight="1" x14ac:dyDescent="0.25">
      <c r="A39" s="49" t="s">
        <v>93</v>
      </c>
      <c r="B39" s="50" t="s">
        <v>94</v>
      </c>
      <c r="C39" s="51">
        <v>647378.67999999982</v>
      </c>
      <c r="D39" s="51">
        <v>314349.59000000003</v>
      </c>
      <c r="E39" s="51">
        <v>961728.26999999979</v>
      </c>
      <c r="F39" s="51">
        <v>804234.23999999999</v>
      </c>
      <c r="G39" s="51">
        <v>157494.03000000006</v>
      </c>
      <c r="H39" s="51">
        <v>711143.15000000026</v>
      </c>
      <c r="I39" s="51">
        <v>581734.05000000016</v>
      </c>
      <c r="J39" s="51">
        <v>250585.12000000011</v>
      </c>
    </row>
    <row r="40" spans="1:11" s="79" customFormat="1" ht="12.75" customHeight="1" x14ac:dyDescent="0.25">
      <c r="A40" s="49" t="s">
        <v>95</v>
      </c>
      <c r="B40" s="50" t="s">
        <v>96</v>
      </c>
      <c r="C40" s="51">
        <v>15727.46</v>
      </c>
      <c r="D40" s="51">
        <v>0</v>
      </c>
      <c r="E40" s="51">
        <v>15727.46</v>
      </c>
      <c r="F40" s="51">
        <v>1506.91</v>
      </c>
      <c r="G40" s="51">
        <v>14220.55</v>
      </c>
      <c r="H40" s="51">
        <v>1506.91</v>
      </c>
      <c r="I40" s="51">
        <v>1506.91</v>
      </c>
      <c r="J40" s="51">
        <v>14220.55</v>
      </c>
    </row>
    <row r="41" spans="1:11" s="79" customFormat="1" ht="12.75" customHeight="1" x14ac:dyDescent="0.25">
      <c r="A41" s="49" t="s">
        <v>97</v>
      </c>
      <c r="B41" s="50" t="s">
        <v>98</v>
      </c>
      <c r="C41" s="51">
        <v>59000</v>
      </c>
      <c r="D41" s="51">
        <v>20609.29</v>
      </c>
      <c r="E41" s="51">
        <v>79609.290000000008</v>
      </c>
      <c r="F41" s="51">
        <v>63600.020000000004</v>
      </c>
      <c r="G41" s="51">
        <v>16009.27</v>
      </c>
      <c r="H41" s="51">
        <v>63600.020000000004</v>
      </c>
      <c r="I41" s="51">
        <v>57630.47</v>
      </c>
      <c r="J41" s="51">
        <v>16009.27</v>
      </c>
    </row>
    <row r="42" spans="1:11" s="15" customFormat="1" ht="12.75" customHeight="1" x14ac:dyDescent="0.25">
      <c r="A42" s="16" t="s">
        <v>99</v>
      </c>
      <c r="B42" s="17" t="s">
        <v>142</v>
      </c>
      <c r="C42" s="18">
        <v>33062.25</v>
      </c>
      <c r="D42" s="18">
        <v>0</v>
      </c>
      <c r="E42" s="18">
        <v>33062.25</v>
      </c>
      <c r="F42" s="18">
        <v>24267.39</v>
      </c>
      <c r="G42" s="18">
        <v>8794.86</v>
      </c>
      <c r="H42" s="18">
        <v>24267.39</v>
      </c>
      <c r="I42" s="18">
        <v>24267.39</v>
      </c>
      <c r="J42" s="18">
        <v>8794.86</v>
      </c>
    </row>
    <row r="43" spans="1:11" s="79" customFormat="1" ht="12.75" customHeight="1" x14ac:dyDescent="0.25">
      <c r="A43" s="49" t="s">
        <v>100</v>
      </c>
      <c r="B43" s="50" t="s">
        <v>65</v>
      </c>
      <c r="C43" s="51">
        <v>2000</v>
      </c>
      <c r="D43" s="51">
        <v>0</v>
      </c>
      <c r="E43" s="51">
        <v>2000</v>
      </c>
      <c r="F43" s="51">
        <v>360</v>
      </c>
      <c r="G43" s="51">
        <v>1640</v>
      </c>
      <c r="H43" s="51">
        <v>360</v>
      </c>
      <c r="I43" s="51">
        <v>360</v>
      </c>
      <c r="J43" s="51">
        <v>1640</v>
      </c>
    </row>
    <row r="44" spans="1:11" s="79" customFormat="1" ht="12.75" customHeight="1" x14ac:dyDescent="0.25">
      <c r="A44" s="49" t="s">
        <v>101</v>
      </c>
      <c r="B44" s="50" t="s">
        <v>67</v>
      </c>
      <c r="C44" s="51">
        <v>26000</v>
      </c>
      <c r="D44" s="51">
        <v>0</v>
      </c>
      <c r="E44" s="51">
        <v>26000</v>
      </c>
      <c r="F44" s="51">
        <v>22388.23</v>
      </c>
      <c r="G44" s="51">
        <v>3611.77</v>
      </c>
      <c r="H44" s="51">
        <v>22388.23</v>
      </c>
      <c r="I44" s="51">
        <v>22388.23</v>
      </c>
      <c r="J44" s="51">
        <v>3611.77</v>
      </c>
    </row>
    <row r="45" spans="1:11" s="79" customFormat="1" ht="12.75" customHeight="1" x14ac:dyDescent="0.25">
      <c r="A45" s="49" t="s">
        <v>102</v>
      </c>
      <c r="B45" s="50" t="s">
        <v>103</v>
      </c>
      <c r="C45" s="51">
        <v>5062.25</v>
      </c>
      <c r="D45" s="51">
        <v>0</v>
      </c>
      <c r="E45" s="51">
        <v>5062.25</v>
      </c>
      <c r="F45" s="51">
        <v>1519.16</v>
      </c>
      <c r="G45" s="51">
        <v>3543.09</v>
      </c>
      <c r="H45" s="51">
        <v>1519.16</v>
      </c>
      <c r="I45" s="51">
        <v>1519.16</v>
      </c>
      <c r="J45" s="51">
        <v>3543.09</v>
      </c>
    </row>
    <row r="46" spans="1:11" s="15" customFormat="1" ht="12.75" customHeight="1" x14ac:dyDescent="0.25">
      <c r="A46" s="16" t="s">
        <v>104</v>
      </c>
      <c r="B46" s="17" t="s">
        <v>143</v>
      </c>
      <c r="C46" s="18">
        <v>15000</v>
      </c>
      <c r="D46" s="18">
        <v>0</v>
      </c>
      <c r="E46" s="18">
        <v>15000</v>
      </c>
      <c r="F46" s="18">
        <v>15000</v>
      </c>
      <c r="G46" s="18">
        <v>0</v>
      </c>
      <c r="H46" s="18">
        <v>15000</v>
      </c>
      <c r="I46" s="18">
        <v>15000</v>
      </c>
      <c r="J46" s="18">
        <v>0</v>
      </c>
    </row>
    <row r="47" spans="1:11" s="79" customFormat="1" ht="12.75" customHeight="1" x14ac:dyDescent="0.25">
      <c r="A47" s="49" t="s">
        <v>105</v>
      </c>
      <c r="B47" s="50" t="s">
        <v>106</v>
      </c>
      <c r="C47" s="51">
        <v>15000</v>
      </c>
      <c r="D47" s="51">
        <v>0</v>
      </c>
      <c r="E47" s="51">
        <v>15000</v>
      </c>
      <c r="F47" s="51">
        <v>15000</v>
      </c>
      <c r="G47" s="51">
        <v>0</v>
      </c>
      <c r="H47" s="51">
        <v>15000</v>
      </c>
      <c r="I47" s="51">
        <v>15000</v>
      </c>
      <c r="J47" s="51">
        <v>0</v>
      </c>
    </row>
    <row r="48" spans="1:11" s="15" customFormat="1" ht="12.75" customHeight="1" x14ac:dyDescent="0.25">
      <c r="A48" s="20">
        <v>8</v>
      </c>
      <c r="B48" s="21" t="s">
        <v>107</v>
      </c>
      <c r="C48" s="22">
        <v>100193.5</v>
      </c>
      <c r="D48" s="22">
        <v>-63474.93</v>
      </c>
      <c r="E48" s="22">
        <v>36718.57</v>
      </c>
      <c r="F48" s="22">
        <v>10585.9</v>
      </c>
      <c r="G48" s="22">
        <v>26132.670000000002</v>
      </c>
      <c r="H48" s="22">
        <v>10585.9</v>
      </c>
      <c r="I48" s="22">
        <v>10585.9</v>
      </c>
      <c r="J48" s="22">
        <v>26132.670000000002</v>
      </c>
    </row>
    <row r="49" spans="1:10" s="15" customFormat="1" ht="12.75" customHeight="1" x14ac:dyDescent="0.25">
      <c r="A49" s="16" t="s">
        <v>108</v>
      </c>
      <c r="B49" s="17" t="s">
        <v>144</v>
      </c>
      <c r="C49" s="18">
        <v>100193.5</v>
      </c>
      <c r="D49" s="18">
        <v>-63474.93</v>
      </c>
      <c r="E49" s="18">
        <v>36718.57</v>
      </c>
      <c r="F49" s="18">
        <v>10585.9</v>
      </c>
      <c r="G49" s="18">
        <v>26132.670000000002</v>
      </c>
      <c r="H49" s="18">
        <v>10585.9</v>
      </c>
      <c r="I49" s="18">
        <v>10585.9</v>
      </c>
      <c r="J49" s="18">
        <v>26132.670000000002</v>
      </c>
    </row>
    <row r="50" spans="1:10" s="79" customFormat="1" ht="12.75" customHeight="1" x14ac:dyDescent="0.25">
      <c r="A50" s="49" t="s">
        <v>109</v>
      </c>
      <c r="B50" s="50" t="s">
        <v>110</v>
      </c>
      <c r="C50" s="51">
        <v>43193.5</v>
      </c>
      <c r="D50" s="51">
        <v>-22728.9</v>
      </c>
      <c r="E50" s="51">
        <v>20464.599999999999</v>
      </c>
      <c r="F50" s="51">
        <v>10585.9</v>
      </c>
      <c r="G50" s="51">
        <v>9878.7000000000007</v>
      </c>
      <c r="H50" s="51">
        <v>10585.9</v>
      </c>
      <c r="I50" s="51">
        <v>10585.9</v>
      </c>
      <c r="J50" s="51">
        <v>9878.7000000000007</v>
      </c>
    </row>
    <row r="51" spans="1:10" s="79" customFormat="1" ht="12.75" customHeight="1" x14ac:dyDescent="0.25">
      <c r="A51" s="49" t="s">
        <v>111</v>
      </c>
      <c r="B51" s="50" t="s">
        <v>112</v>
      </c>
      <c r="C51" s="51">
        <v>57000</v>
      </c>
      <c r="D51" s="51">
        <v>-40746.03</v>
      </c>
      <c r="E51" s="51">
        <v>16253.970000000001</v>
      </c>
      <c r="F51" s="51">
        <v>0</v>
      </c>
      <c r="G51" s="51">
        <v>16253.970000000001</v>
      </c>
      <c r="H51" s="51">
        <v>0</v>
      </c>
      <c r="I51" s="51">
        <v>0</v>
      </c>
      <c r="J51" s="51">
        <v>16253.970000000001</v>
      </c>
    </row>
    <row r="52" spans="1:10" s="15" customFormat="1" ht="12.75" customHeight="1" x14ac:dyDescent="0.25">
      <c r="A52" s="20">
        <v>9</v>
      </c>
      <c r="B52" s="21" t="s">
        <v>113</v>
      </c>
      <c r="C52" s="22">
        <v>427693.97000000003</v>
      </c>
      <c r="D52" s="22">
        <v>6489.3600000000006</v>
      </c>
      <c r="E52" s="22">
        <v>434183.33</v>
      </c>
      <c r="F52" s="22">
        <v>426598.38</v>
      </c>
      <c r="G52" s="22">
        <v>7584.9500000000007</v>
      </c>
      <c r="H52" s="22">
        <v>426598.38</v>
      </c>
      <c r="I52" s="22">
        <v>426598.38</v>
      </c>
      <c r="J52" s="22">
        <v>7584.9500000000007</v>
      </c>
    </row>
    <row r="53" spans="1:10" s="15" customFormat="1" ht="12.75" customHeight="1" x14ac:dyDescent="0.25">
      <c r="A53" s="16" t="s">
        <v>114</v>
      </c>
      <c r="B53" s="17" t="s">
        <v>145</v>
      </c>
      <c r="C53" s="18">
        <v>96630.200000000012</v>
      </c>
      <c r="D53" s="18">
        <v>5241.05</v>
      </c>
      <c r="E53" s="18">
        <v>101871.25</v>
      </c>
      <c r="F53" s="18">
        <v>94946.11</v>
      </c>
      <c r="G53" s="18">
        <v>6925.14</v>
      </c>
      <c r="H53" s="18">
        <v>94946.11</v>
      </c>
      <c r="I53" s="18">
        <v>94946.11</v>
      </c>
      <c r="J53" s="18">
        <v>6925.14</v>
      </c>
    </row>
    <row r="54" spans="1:10" s="79" customFormat="1" ht="12.75" customHeight="1" x14ac:dyDescent="0.25">
      <c r="A54" s="49" t="s">
        <v>115</v>
      </c>
      <c r="B54" s="50" t="s">
        <v>116</v>
      </c>
      <c r="C54" s="51">
        <v>96630.200000000012</v>
      </c>
      <c r="D54" s="51">
        <v>5241.05</v>
      </c>
      <c r="E54" s="51">
        <v>101871.25</v>
      </c>
      <c r="F54" s="51">
        <v>94946.11</v>
      </c>
      <c r="G54" s="51">
        <v>6925.14</v>
      </c>
      <c r="H54" s="51">
        <v>94946.11</v>
      </c>
      <c r="I54" s="51">
        <v>94946.11</v>
      </c>
      <c r="J54" s="51">
        <v>6925.14</v>
      </c>
    </row>
    <row r="55" spans="1:10" s="15" customFormat="1" ht="12.75" customHeight="1" x14ac:dyDescent="0.25">
      <c r="A55" s="16" t="s">
        <v>117</v>
      </c>
      <c r="B55" s="17" t="s">
        <v>146</v>
      </c>
      <c r="C55" s="18">
        <v>331063.77</v>
      </c>
      <c r="D55" s="18">
        <v>0</v>
      </c>
      <c r="E55" s="18">
        <v>331063.77</v>
      </c>
      <c r="F55" s="18">
        <v>331063.77</v>
      </c>
      <c r="G55" s="18">
        <v>0</v>
      </c>
      <c r="H55" s="18">
        <v>331063.77</v>
      </c>
      <c r="I55" s="18">
        <v>331063.77</v>
      </c>
      <c r="J55" s="18">
        <v>0</v>
      </c>
    </row>
    <row r="56" spans="1:10" s="79" customFormat="1" ht="12.75" customHeight="1" x14ac:dyDescent="0.25">
      <c r="A56" s="49" t="s">
        <v>118</v>
      </c>
      <c r="B56" s="50" t="s">
        <v>119</v>
      </c>
      <c r="C56" s="51">
        <v>331063.77</v>
      </c>
      <c r="D56" s="51">
        <v>0</v>
      </c>
      <c r="E56" s="51">
        <v>331063.77</v>
      </c>
      <c r="F56" s="51">
        <v>331063.77</v>
      </c>
      <c r="G56" s="51">
        <v>0</v>
      </c>
      <c r="H56" s="51">
        <v>331063.77</v>
      </c>
      <c r="I56" s="51">
        <v>331063.77</v>
      </c>
      <c r="J56" s="51">
        <v>0</v>
      </c>
    </row>
    <row r="57" spans="1:10" s="15" customFormat="1" ht="12.75" customHeight="1" x14ac:dyDescent="0.25">
      <c r="A57" s="16" t="s">
        <v>120</v>
      </c>
      <c r="B57" s="17" t="s">
        <v>147</v>
      </c>
      <c r="C57" s="18">
        <v>0</v>
      </c>
      <c r="D57" s="18">
        <v>1248.31</v>
      </c>
      <c r="E57" s="18">
        <v>1248.31</v>
      </c>
      <c r="F57" s="18">
        <v>588.5</v>
      </c>
      <c r="G57" s="18">
        <v>659.81000000000006</v>
      </c>
      <c r="H57" s="18">
        <v>588.5</v>
      </c>
      <c r="I57" s="18">
        <v>588.5</v>
      </c>
      <c r="J57" s="18">
        <v>659.81000000000006</v>
      </c>
    </row>
    <row r="58" spans="1:10" s="79" customFormat="1" ht="12.75" customHeight="1" x14ac:dyDescent="0.25">
      <c r="A58" s="49" t="s">
        <v>121</v>
      </c>
      <c r="B58" s="80" t="s">
        <v>122</v>
      </c>
      <c r="C58" s="81">
        <v>0</v>
      </c>
      <c r="D58" s="81">
        <v>1248.31</v>
      </c>
      <c r="E58" s="81">
        <v>1248.31</v>
      </c>
      <c r="F58" s="81">
        <v>588.5</v>
      </c>
      <c r="G58" s="81">
        <v>659.81000000000006</v>
      </c>
      <c r="H58" s="81">
        <v>588.5</v>
      </c>
      <c r="I58" s="81">
        <v>588.5</v>
      </c>
      <c r="J58" s="81">
        <v>659.81000000000006</v>
      </c>
    </row>
    <row r="59" spans="1:10" ht="18" customHeight="1" x14ac:dyDescent="0.2">
      <c r="B59" s="72" t="s">
        <v>123</v>
      </c>
      <c r="C59" s="73">
        <f>C3+C24+C48+C52</f>
        <v>3898154.3299999996</v>
      </c>
      <c r="D59" s="73">
        <f t="shared" ref="D59:J59" si="0">D3+D24+D48+D52</f>
        <v>306239.75999999995</v>
      </c>
      <c r="E59" s="73">
        <f t="shared" si="0"/>
        <v>4204394.09</v>
      </c>
      <c r="F59" s="73">
        <f t="shared" si="0"/>
        <v>3558745.36</v>
      </c>
      <c r="G59" s="73">
        <f t="shared" si="0"/>
        <v>645648.7300000001</v>
      </c>
      <c r="H59" s="73">
        <f t="shared" si="0"/>
        <v>3462450.1700000004</v>
      </c>
      <c r="I59" s="73">
        <f>I3+I24+I48+I52</f>
        <v>3154325.9400000004</v>
      </c>
      <c r="J59" s="73">
        <f t="shared" si="0"/>
        <v>741943.92000000016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J28"/>
  <sheetViews>
    <sheetView zoomScaleNormal="100" workbookViewId="0">
      <pane ySplit="3" topLeftCell="A4" activePane="bottomLeft" state="frozen"/>
      <selection pane="bottomLeft" sqref="A1:J3"/>
    </sheetView>
  </sheetViews>
  <sheetFormatPr baseColWidth="10" defaultRowHeight="14.25" x14ac:dyDescent="0.2"/>
  <cols>
    <col min="1" max="16384" width="11.42578125" style="11"/>
  </cols>
  <sheetData>
    <row r="1" spans="1:10" x14ac:dyDescent="0.2">
      <c r="A1" s="372" t="s">
        <v>384</v>
      </c>
      <c r="B1" s="372"/>
      <c r="C1" s="372"/>
      <c r="D1" s="372"/>
      <c r="E1" s="372"/>
      <c r="F1" s="372"/>
      <c r="G1" s="372"/>
      <c r="H1" s="372"/>
      <c r="I1" s="372"/>
      <c r="J1" s="372"/>
    </row>
    <row r="2" spans="1:10" x14ac:dyDescent="0.2">
      <c r="A2" s="372"/>
      <c r="B2" s="372"/>
      <c r="C2" s="372"/>
      <c r="D2" s="372"/>
      <c r="E2" s="372"/>
      <c r="F2" s="372"/>
      <c r="G2" s="372"/>
      <c r="H2" s="372"/>
      <c r="I2" s="372"/>
      <c r="J2" s="372"/>
    </row>
    <row r="3" spans="1:10" x14ac:dyDescent="0.2">
      <c r="A3" s="372"/>
      <c r="B3" s="372"/>
      <c r="C3" s="372"/>
      <c r="D3" s="372"/>
      <c r="E3" s="372"/>
      <c r="F3" s="372"/>
      <c r="G3" s="372"/>
      <c r="H3" s="372"/>
      <c r="I3" s="372"/>
      <c r="J3" s="372"/>
    </row>
    <row r="8" spans="1:10" ht="15" x14ac:dyDescent="0.25">
      <c r="B8" s="371" t="s">
        <v>258</v>
      </c>
      <c r="C8" s="371"/>
      <c r="D8" s="371"/>
    </row>
    <row r="9" spans="1:10" ht="15" x14ac:dyDescent="0.25">
      <c r="B9" s="266" t="s">
        <v>257</v>
      </c>
      <c r="C9" s="266" t="s">
        <v>256</v>
      </c>
      <c r="D9" s="266" t="s">
        <v>252</v>
      </c>
    </row>
    <row r="10" spans="1:10" x14ac:dyDescent="0.2">
      <c r="B10" s="264">
        <v>4898</v>
      </c>
      <c r="C10" s="264">
        <v>5154</v>
      </c>
      <c r="D10" s="264">
        <f>B10+C10</f>
        <v>10052</v>
      </c>
    </row>
    <row r="11" spans="1:10" x14ac:dyDescent="0.2">
      <c r="B11" s="265">
        <f>B10/D10</f>
        <v>0.48726621567847195</v>
      </c>
      <c r="C11" s="265">
        <f>C10/D10</f>
        <v>0.51273378432152805</v>
      </c>
      <c r="D11" s="265">
        <v>1</v>
      </c>
    </row>
    <row r="25" spans="2:4" ht="15" x14ac:dyDescent="0.25">
      <c r="B25" s="371" t="s">
        <v>255</v>
      </c>
      <c r="C25" s="371"/>
      <c r="D25" s="371"/>
    </row>
    <row r="26" spans="2:4" ht="15" x14ac:dyDescent="0.25">
      <c r="B26" s="266" t="s">
        <v>254</v>
      </c>
      <c r="C26" s="266" t="s">
        <v>253</v>
      </c>
      <c r="D26" s="266" t="s">
        <v>252</v>
      </c>
    </row>
    <row r="27" spans="2:4" x14ac:dyDescent="0.2">
      <c r="B27" s="264">
        <v>911</v>
      </c>
      <c r="C27" s="264">
        <v>9141</v>
      </c>
      <c r="D27" s="264">
        <f>B27+C27</f>
        <v>10052</v>
      </c>
    </row>
    <row r="28" spans="2:4" x14ac:dyDescent="0.2">
      <c r="B28" s="265">
        <f>B27/D27</f>
        <v>9.0628730600875451E-2</v>
      </c>
      <c r="C28" s="265">
        <f>C27/D27</f>
        <v>0.9093712693991246</v>
      </c>
      <c r="D28" s="265">
        <v>1</v>
      </c>
    </row>
  </sheetData>
  <mergeCells count="3">
    <mergeCell ref="B8:D8"/>
    <mergeCell ref="B25:D25"/>
    <mergeCell ref="A1:J3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J56"/>
  <sheetViews>
    <sheetView zoomScale="80" zoomScaleNormal="80" workbookViewId="0">
      <pane ySplit="3" topLeftCell="A4" activePane="bottomLeft" state="frozen"/>
      <selection pane="bottomLeft" sqref="A1:J3"/>
    </sheetView>
  </sheetViews>
  <sheetFormatPr baseColWidth="10" defaultRowHeight="14.25" x14ac:dyDescent="0.2"/>
  <cols>
    <col min="1" max="1" width="11.42578125" style="11"/>
    <col min="2" max="2" width="31.7109375" style="11" bestFit="1" customWidth="1"/>
    <col min="3" max="3" width="16.28515625" style="11" bestFit="1" customWidth="1"/>
    <col min="4" max="4" width="15.28515625" style="11" bestFit="1" customWidth="1"/>
    <col min="5" max="5" width="13.140625" style="11" customWidth="1"/>
    <col min="6" max="16384" width="11.42578125" style="11"/>
  </cols>
  <sheetData>
    <row r="1" spans="1:10" x14ac:dyDescent="0.2">
      <c r="A1" s="372" t="s">
        <v>385</v>
      </c>
      <c r="B1" s="372"/>
      <c r="C1" s="372"/>
      <c r="D1" s="372"/>
      <c r="E1" s="372"/>
      <c r="F1" s="372"/>
      <c r="G1" s="372"/>
      <c r="H1" s="372"/>
      <c r="I1" s="372"/>
      <c r="J1" s="372"/>
    </row>
    <row r="2" spans="1:10" x14ac:dyDescent="0.2">
      <c r="A2" s="372"/>
      <c r="B2" s="372"/>
      <c r="C2" s="372"/>
      <c r="D2" s="372"/>
      <c r="E2" s="372"/>
      <c r="F2" s="372"/>
      <c r="G2" s="372"/>
      <c r="H2" s="372"/>
      <c r="I2" s="372"/>
      <c r="J2" s="372"/>
    </row>
    <row r="3" spans="1:10" x14ac:dyDescent="0.2">
      <c r="A3" s="372"/>
      <c r="B3" s="372"/>
      <c r="C3" s="372"/>
      <c r="D3" s="372"/>
      <c r="E3" s="372"/>
      <c r="F3" s="372"/>
      <c r="G3" s="372"/>
      <c r="H3" s="372"/>
      <c r="I3" s="372"/>
      <c r="J3" s="372"/>
    </row>
    <row r="6" spans="1:10" ht="15" x14ac:dyDescent="0.25">
      <c r="B6" s="1"/>
      <c r="C6" s="280" t="s">
        <v>264</v>
      </c>
      <c r="D6" s="280" t="s">
        <v>263</v>
      </c>
    </row>
    <row r="7" spans="1:10" x14ac:dyDescent="0.2">
      <c r="B7" s="267" t="s">
        <v>269</v>
      </c>
      <c r="C7" s="268">
        <v>3329667.63</v>
      </c>
      <c r="D7" s="269">
        <v>1</v>
      </c>
      <c r="H7" s="270"/>
    </row>
    <row r="8" spans="1:10" ht="15" x14ac:dyDescent="0.25">
      <c r="B8" s="281" t="s">
        <v>268</v>
      </c>
      <c r="C8" s="282">
        <f>C7</f>
        <v>3329667.63</v>
      </c>
      <c r="D8" s="283">
        <f>D7</f>
        <v>1</v>
      </c>
      <c r="E8" s="61"/>
      <c r="G8" s="12"/>
      <c r="H8" s="271"/>
      <c r="I8" s="272"/>
    </row>
    <row r="9" spans="1:10" x14ac:dyDescent="0.2">
      <c r="C9" s="1"/>
      <c r="D9" s="273"/>
      <c r="E9" s="61"/>
      <c r="F9" s="270"/>
      <c r="G9" s="272"/>
      <c r="H9" s="271"/>
    </row>
    <row r="10" spans="1:10" ht="15" x14ac:dyDescent="0.25">
      <c r="C10" s="274"/>
      <c r="D10" s="273"/>
      <c r="E10" s="61"/>
      <c r="G10" s="272"/>
      <c r="H10" s="271"/>
    </row>
    <row r="11" spans="1:10" x14ac:dyDescent="0.2">
      <c r="B11" s="267" t="s">
        <v>267</v>
      </c>
      <c r="C11" s="275">
        <v>904559.2</v>
      </c>
      <c r="D11" s="276">
        <f>C11/C7</f>
        <v>0.2716665146544972</v>
      </c>
    </row>
    <row r="12" spans="1:10" x14ac:dyDescent="0.2">
      <c r="B12" s="267" t="s">
        <v>266</v>
      </c>
      <c r="C12" s="277">
        <v>2425108.4300000002</v>
      </c>
      <c r="D12" s="278">
        <f>C12/C7</f>
        <v>0.72833348534550291</v>
      </c>
    </row>
    <row r="13" spans="1:10" ht="15" x14ac:dyDescent="0.25">
      <c r="B13" s="281" t="s">
        <v>265</v>
      </c>
      <c r="C13" s="282">
        <f>C11+C12</f>
        <v>3329667.63</v>
      </c>
      <c r="D13" s="284">
        <f>D11+D12</f>
        <v>1</v>
      </c>
    </row>
    <row r="21" spans="2:4" ht="15" x14ac:dyDescent="0.25">
      <c r="B21" s="1"/>
      <c r="C21" s="280" t="s">
        <v>264</v>
      </c>
      <c r="D21" s="280" t="s">
        <v>263</v>
      </c>
    </row>
    <row r="22" spans="2:4" x14ac:dyDescent="0.2">
      <c r="B22" s="267" t="s">
        <v>262</v>
      </c>
      <c r="C22" s="279">
        <v>3045249.12</v>
      </c>
      <c r="D22" s="269">
        <v>1</v>
      </c>
    </row>
    <row r="23" spans="2:4" x14ac:dyDescent="0.2">
      <c r="B23" s="267" t="s">
        <v>127</v>
      </c>
      <c r="C23" s="268">
        <v>3025265.91</v>
      </c>
      <c r="D23" s="269">
        <f>C23/C22</f>
        <v>0.99343790632143747</v>
      </c>
    </row>
    <row r="24" spans="2:4" ht="15" x14ac:dyDescent="0.25">
      <c r="B24" s="281" t="s">
        <v>261</v>
      </c>
      <c r="C24" s="282">
        <v>19983.209999999963</v>
      </c>
      <c r="D24" s="283">
        <f>C24/C22</f>
        <v>6.562093678562482E-3</v>
      </c>
    </row>
    <row r="38" spans="2:4" ht="15" x14ac:dyDescent="0.25">
      <c r="C38" s="280" t="s">
        <v>260</v>
      </c>
      <c r="D38" s="280" t="s">
        <v>150</v>
      </c>
    </row>
    <row r="39" spans="2:4" x14ac:dyDescent="0.2">
      <c r="B39" s="267" t="s">
        <v>151</v>
      </c>
      <c r="C39" s="275">
        <v>681714.31</v>
      </c>
      <c r="D39" s="276">
        <f>C39/$C$42</f>
        <v>0.16214329470718097</v>
      </c>
    </row>
    <row r="40" spans="2:4" x14ac:dyDescent="0.2">
      <c r="B40" s="267" t="s">
        <v>152</v>
      </c>
      <c r="C40" s="275">
        <v>2498761.9000000004</v>
      </c>
      <c r="D40" s="276">
        <f>C40/$C$42</f>
        <v>0.59432152327090726</v>
      </c>
    </row>
    <row r="41" spans="2:4" x14ac:dyDescent="0.2">
      <c r="B41" s="267" t="s">
        <v>153</v>
      </c>
      <c r="C41" s="275">
        <v>1023917.8800000001</v>
      </c>
      <c r="D41" s="276">
        <f>C41/$C$42</f>
        <v>0.24353518202191174</v>
      </c>
    </row>
    <row r="42" spans="2:4" ht="15" x14ac:dyDescent="0.25">
      <c r="B42" s="281" t="s">
        <v>154</v>
      </c>
      <c r="C42" s="282">
        <f>SUM(C39:C41)</f>
        <v>4204394.0900000008</v>
      </c>
      <c r="D42" s="283">
        <v>1</v>
      </c>
    </row>
    <row r="51" spans="2:4" ht="15" x14ac:dyDescent="0.25">
      <c r="C51" s="280" t="s">
        <v>260</v>
      </c>
      <c r="D51" s="280" t="s">
        <v>150</v>
      </c>
    </row>
    <row r="52" spans="2:4" x14ac:dyDescent="0.2">
      <c r="B52" s="267" t="s">
        <v>156</v>
      </c>
      <c r="C52" s="275">
        <v>635041.52</v>
      </c>
      <c r="D52" s="276">
        <f>C52/$C$56</f>
        <v>0.15104233961093794</v>
      </c>
    </row>
    <row r="53" spans="2:4" x14ac:dyDescent="0.2">
      <c r="B53" s="267" t="s">
        <v>157</v>
      </c>
      <c r="C53" s="275">
        <v>3098450.6699999981</v>
      </c>
      <c r="D53" s="276">
        <f>C53/$C$56</f>
        <v>0.73695533855152939</v>
      </c>
    </row>
    <row r="54" spans="2:4" x14ac:dyDescent="0.2">
      <c r="B54" s="267" t="s">
        <v>158</v>
      </c>
      <c r="C54" s="275">
        <v>36718.57</v>
      </c>
      <c r="D54" s="276">
        <f>C54/$C$56</f>
        <v>8.7333797008548302E-3</v>
      </c>
    </row>
    <row r="55" spans="2:4" x14ac:dyDescent="0.2">
      <c r="B55" s="267" t="s">
        <v>259</v>
      </c>
      <c r="C55" s="275">
        <v>434183.33</v>
      </c>
      <c r="D55" s="276">
        <f>C55/$C$56</f>
        <v>0.10326894213667782</v>
      </c>
    </row>
    <row r="56" spans="2:4" ht="15" x14ac:dyDescent="0.25">
      <c r="B56" s="281" t="s">
        <v>237</v>
      </c>
      <c r="C56" s="282">
        <f>SUM(C52:C55)</f>
        <v>4204394.089999998</v>
      </c>
      <c r="D56" s="283">
        <v>1</v>
      </c>
    </row>
  </sheetData>
  <mergeCells count="1">
    <mergeCell ref="A1:J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4:I42"/>
  <sheetViews>
    <sheetView zoomScale="110" zoomScaleNormal="110" workbookViewId="0">
      <pane ySplit="5" topLeftCell="A6" activePane="bottomLeft" state="frozen"/>
      <selection pane="bottomLeft"/>
    </sheetView>
  </sheetViews>
  <sheetFormatPr baseColWidth="10" defaultRowHeight="12" x14ac:dyDescent="0.2"/>
  <cols>
    <col min="1" max="1" width="10.5703125" style="87" bestFit="1" customWidth="1"/>
    <col min="2" max="2" width="22.42578125" style="87" customWidth="1"/>
    <col min="3" max="5" width="13.7109375" style="87" bestFit="1" customWidth="1"/>
    <col min="6" max="6" width="10.140625" style="91" bestFit="1" customWidth="1"/>
    <col min="7" max="7" width="9.140625" style="87" bestFit="1" customWidth="1"/>
    <col min="8" max="16384" width="11.42578125" style="87"/>
  </cols>
  <sheetData>
    <row r="4" spans="1:8" ht="10.5" customHeight="1" x14ac:dyDescent="0.2">
      <c r="A4" s="375" t="s">
        <v>32</v>
      </c>
      <c r="B4" s="373" t="s">
        <v>33</v>
      </c>
      <c r="C4" s="373" t="s">
        <v>1</v>
      </c>
      <c r="D4" s="373" t="s">
        <v>3</v>
      </c>
      <c r="E4" s="379" t="s">
        <v>4</v>
      </c>
      <c r="F4" s="377" t="s">
        <v>129</v>
      </c>
      <c r="G4" s="378"/>
    </row>
    <row r="5" spans="1:8" s="86" customFormat="1" ht="24.75" customHeight="1" x14ac:dyDescent="0.2">
      <c r="A5" s="376"/>
      <c r="B5" s="374"/>
      <c r="C5" s="374"/>
      <c r="D5" s="374"/>
      <c r="E5" s="380"/>
      <c r="F5" s="97" t="s">
        <v>179</v>
      </c>
      <c r="G5" s="98" t="s">
        <v>178</v>
      </c>
    </row>
    <row r="6" spans="1:8" x14ac:dyDescent="0.2">
      <c r="A6" s="28">
        <v>1</v>
      </c>
      <c r="B6" s="94" t="s">
        <v>7</v>
      </c>
      <c r="C6" s="30">
        <v>656626.84000000008</v>
      </c>
      <c r="D6" s="63">
        <v>681714.31</v>
      </c>
      <c r="E6" s="63">
        <v>726840.85000000009</v>
      </c>
      <c r="F6" s="64">
        <f>E6/C6</f>
        <v>1.1069313736855473</v>
      </c>
      <c r="G6" s="64">
        <f t="shared" ref="G6:G34" si="0">E6/D6</f>
        <v>1.0661956766024172</v>
      </c>
    </row>
    <row r="7" spans="1:8" x14ac:dyDescent="0.2">
      <c r="A7" s="16" t="s">
        <v>8</v>
      </c>
      <c r="B7" s="95" t="s">
        <v>228</v>
      </c>
      <c r="C7" s="18">
        <v>130310</v>
      </c>
      <c r="D7" s="18">
        <v>182592.04</v>
      </c>
      <c r="E7" s="18">
        <v>262683.89</v>
      </c>
      <c r="F7" s="39">
        <f t="shared" ref="F7:F40" si="1">E7/C7</f>
        <v>2.0158383086486071</v>
      </c>
      <c r="G7" s="39">
        <f>E7/D7</f>
        <v>1.43863823417494</v>
      </c>
    </row>
    <row r="8" spans="1:8" ht="24" x14ac:dyDescent="0.2">
      <c r="A8" s="49" t="s">
        <v>188</v>
      </c>
      <c r="B8" s="96" t="s">
        <v>189</v>
      </c>
      <c r="C8" s="51">
        <v>10</v>
      </c>
      <c r="D8" s="51">
        <v>10</v>
      </c>
      <c r="E8" s="51">
        <v>0</v>
      </c>
      <c r="F8" s="65">
        <f t="shared" si="1"/>
        <v>0</v>
      </c>
      <c r="G8" s="65">
        <f t="shared" si="0"/>
        <v>0</v>
      </c>
    </row>
    <row r="9" spans="1:8" x14ac:dyDescent="0.2">
      <c r="A9" s="49" t="s">
        <v>190</v>
      </c>
      <c r="B9" s="96" t="s">
        <v>191</v>
      </c>
      <c r="C9" s="51">
        <v>117800</v>
      </c>
      <c r="D9" s="51">
        <v>157082.04</v>
      </c>
      <c r="E9" s="51">
        <v>239413.38</v>
      </c>
      <c r="F9" s="65">
        <f t="shared" si="1"/>
        <v>2.0323716468590831</v>
      </c>
      <c r="G9" s="65">
        <f t="shared" si="0"/>
        <v>1.5241295567590032</v>
      </c>
    </row>
    <row r="10" spans="1:8" x14ac:dyDescent="0.2">
      <c r="A10" s="49" t="s">
        <v>192</v>
      </c>
      <c r="B10" s="96" t="s">
        <v>193</v>
      </c>
      <c r="C10" s="51">
        <v>12500</v>
      </c>
      <c r="D10" s="51">
        <v>25500</v>
      </c>
      <c r="E10" s="51">
        <v>23270.510000000002</v>
      </c>
      <c r="F10" s="65">
        <f t="shared" si="1"/>
        <v>1.8616408000000002</v>
      </c>
      <c r="G10" s="65">
        <f t="shared" si="0"/>
        <v>0.9125690196078432</v>
      </c>
    </row>
    <row r="11" spans="1:8" x14ac:dyDescent="0.2">
      <c r="A11" s="16" t="s">
        <v>10</v>
      </c>
      <c r="B11" s="95" t="s">
        <v>11</v>
      </c>
      <c r="C11" s="18">
        <v>16200</v>
      </c>
      <c r="D11" s="18">
        <v>50259.94</v>
      </c>
      <c r="E11" s="18">
        <v>38064.749999999993</v>
      </c>
      <c r="F11" s="39">
        <f t="shared" si="1"/>
        <v>2.3496759259259257</v>
      </c>
      <c r="G11" s="39">
        <f t="shared" si="0"/>
        <v>0.75735764905409741</v>
      </c>
    </row>
    <row r="12" spans="1:8" x14ac:dyDescent="0.2">
      <c r="A12" s="49" t="s">
        <v>194</v>
      </c>
      <c r="B12" s="96" t="s">
        <v>195</v>
      </c>
      <c r="C12" s="51">
        <v>13200</v>
      </c>
      <c r="D12" s="51">
        <v>47009.94</v>
      </c>
      <c r="E12" s="51">
        <v>36083.869999999995</v>
      </c>
      <c r="F12" s="65">
        <f t="shared" si="1"/>
        <v>2.7336265151515149</v>
      </c>
      <c r="G12" s="65">
        <f t="shared" si="0"/>
        <v>0.76757957997819171</v>
      </c>
    </row>
    <row r="13" spans="1:8" x14ac:dyDescent="0.2">
      <c r="A13" s="49" t="s">
        <v>196</v>
      </c>
      <c r="B13" s="96" t="s">
        <v>197</v>
      </c>
      <c r="C13" s="51">
        <v>3000</v>
      </c>
      <c r="D13" s="51">
        <v>3250</v>
      </c>
      <c r="E13" s="51">
        <v>1980.8799999999999</v>
      </c>
      <c r="F13" s="65">
        <f t="shared" si="1"/>
        <v>0.66029333333333329</v>
      </c>
      <c r="G13" s="65">
        <f t="shared" si="0"/>
        <v>0.60950153846153843</v>
      </c>
    </row>
    <row r="14" spans="1:8" ht="48" x14ac:dyDescent="0.2">
      <c r="A14" s="16" t="s">
        <v>12</v>
      </c>
      <c r="B14" s="95" t="s">
        <v>229</v>
      </c>
      <c r="C14" s="18">
        <v>30000</v>
      </c>
      <c r="D14" s="18">
        <v>33500</v>
      </c>
      <c r="E14" s="18">
        <v>41463.050000000017</v>
      </c>
      <c r="F14" s="39">
        <f t="shared" si="1"/>
        <v>1.3821016666666672</v>
      </c>
      <c r="G14" s="39">
        <f t="shared" si="0"/>
        <v>1.2377029850746273</v>
      </c>
      <c r="H14" s="86"/>
    </row>
    <row r="15" spans="1:8" ht="24" x14ac:dyDescent="0.2">
      <c r="A15" s="49" t="s">
        <v>198</v>
      </c>
      <c r="B15" s="96" t="s">
        <v>199</v>
      </c>
      <c r="C15" s="51">
        <v>500</v>
      </c>
      <c r="D15" s="51">
        <v>500</v>
      </c>
      <c r="E15" s="51">
        <v>361.76</v>
      </c>
      <c r="F15" s="88">
        <f t="shared" si="1"/>
        <v>0.72351999999999994</v>
      </c>
      <c r="G15" s="88">
        <f t="shared" si="0"/>
        <v>0.72351999999999994</v>
      </c>
    </row>
    <row r="16" spans="1:8" x14ac:dyDescent="0.2">
      <c r="A16" s="49" t="s">
        <v>200</v>
      </c>
      <c r="B16" s="96" t="s">
        <v>201</v>
      </c>
      <c r="C16" s="51">
        <v>29500</v>
      </c>
      <c r="D16" s="51">
        <v>33000</v>
      </c>
      <c r="E16" s="51">
        <v>41101.290000000015</v>
      </c>
      <c r="F16" s="65">
        <f t="shared" si="1"/>
        <v>1.3932640677966106</v>
      </c>
      <c r="G16" s="65">
        <f t="shared" si="0"/>
        <v>1.2454936363636369</v>
      </c>
    </row>
    <row r="17" spans="1:9" ht="24" x14ac:dyDescent="0.2">
      <c r="A17" s="16" t="s">
        <v>14</v>
      </c>
      <c r="B17" s="95" t="s">
        <v>230</v>
      </c>
      <c r="C17" s="18">
        <v>10200</v>
      </c>
      <c r="D17" s="18">
        <v>12100.99</v>
      </c>
      <c r="E17" s="18">
        <v>11920.74</v>
      </c>
      <c r="F17" s="39">
        <f t="shared" si="1"/>
        <v>1.1687000000000001</v>
      </c>
      <c r="G17" s="39">
        <f t="shared" si="0"/>
        <v>0.98510452450584618</v>
      </c>
    </row>
    <row r="18" spans="1:9" ht="24" x14ac:dyDescent="0.2">
      <c r="A18" s="49" t="s">
        <v>202</v>
      </c>
      <c r="B18" s="96" t="s">
        <v>203</v>
      </c>
      <c r="C18" s="51">
        <v>3000</v>
      </c>
      <c r="D18" s="51">
        <v>3000</v>
      </c>
      <c r="E18" s="51">
        <v>2919.75</v>
      </c>
      <c r="F18" s="65">
        <f t="shared" si="1"/>
        <v>0.97324999999999995</v>
      </c>
      <c r="G18" s="65">
        <f t="shared" si="0"/>
        <v>0.97324999999999995</v>
      </c>
    </row>
    <row r="19" spans="1:9" x14ac:dyDescent="0.2">
      <c r="A19" s="49" t="s">
        <v>204</v>
      </c>
      <c r="B19" s="96" t="s">
        <v>205</v>
      </c>
      <c r="C19" s="51">
        <v>7000</v>
      </c>
      <c r="D19" s="51">
        <v>8090.64</v>
      </c>
      <c r="E19" s="51">
        <v>8090.64</v>
      </c>
      <c r="F19" s="65">
        <f t="shared" si="1"/>
        <v>1.1558057142857143</v>
      </c>
      <c r="G19" s="65">
        <f t="shared" si="0"/>
        <v>1</v>
      </c>
    </row>
    <row r="20" spans="1:9" x14ac:dyDescent="0.2">
      <c r="A20" s="49" t="s">
        <v>206</v>
      </c>
      <c r="B20" s="96" t="s">
        <v>207</v>
      </c>
      <c r="C20" s="51">
        <v>200</v>
      </c>
      <c r="D20" s="51">
        <v>1010.35</v>
      </c>
      <c r="E20" s="51">
        <v>910.35</v>
      </c>
      <c r="F20" s="65">
        <f t="shared" si="1"/>
        <v>4.5517500000000002</v>
      </c>
      <c r="G20" s="65">
        <f t="shared" si="0"/>
        <v>0.9010243974860197</v>
      </c>
    </row>
    <row r="21" spans="1:9" ht="24" x14ac:dyDescent="0.2">
      <c r="A21" s="16" t="s">
        <v>16</v>
      </c>
      <c r="B21" s="95" t="s">
        <v>138</v>
      </c>
      <c r="C21" s="18">
        <v>462116.84</v>
      </c>
      <c r="D21" s="18">
        <v>386461.34</v>
      </c>
      <c r="E21" s="18">
        <v>350290.27</v>
      </c>
      <c r="F21" s="39">
        <f t="shared" si="1"/>
        <v>0.75801234596860834</v>
      </c>
      <c r="G21" s="39">
        <f t="shared" si="0"/>
        <v>0.90640442844813407</v>
      </c>
    </row>
    <row r="22" spans="1:9" ht="24" x14ac:dyDescent="0.2">
      <c r="A22" s="49" t="s">
        <v>208</v>
      </c>
      <c r="B22" s="96" t="s">
        <v>209</v>
      </c>
      <c r="C22" s="51">
        <v>462116.84</v>
      </c>
      <c r="D22" s="51">
        <v>386461.34</v>
      </c>
      <c r="E22" s="51">
        <v>350290.27</v>
      </c>
      <c r="F22" s="65">
        <f t="shared" si="1"/>
        <v>0.75801234596860834</v>
      </c>
      <c r="G22" s="65">
        <f t="shared" si="0"/>
        <v>0.90640442844813407</v>
      </c>
    </row>
    <row r="23" spans="1:9" x14ac:dyDescent="0.2">
      <c r="A23" s="16" t="s">
        <v>18</v>
      </c>
      <c r="B23" s="95" t="s">
        <v>231</v>
      </c>
      <c r="C23" s="18">
        <v>7800</v>
      </c>
      <c r="D23" s="18">
        <v>16800</v>
      </c>
      <c r="E23" s="18">
        <v>22418.15</v>
      </c>
      <c r="F23" s="39">
        <f t="shared" si="1"/>
        <v>2.8741217948717952</v>
      </c>
      <c r="G23" s="39">
        <f t="shared" si="0"/>
        <v>1.3344136904761905</v>
      </c>
    </row>
    <row r="24" spans="1:9" x14ac:dyDescent="0.2">
      <c r="A24" s="49" t="s">
        <v>211</v>
      </c>
      <c r="B24" s="96" t="s">
        <v>212</v>
      </c>
      <c r="C24" s="51">
        <v>7800</v>
      </c>
      <c r="D24" s="51">
        <v>16800</v>
      </c>
      <c r="E24" s="51">
        <v>22418.15</v>
      </c>
      <c r="F24" s="65">
        <f t="shared" si="1"/>
        <v>2.8741217948717952</v>
      </c>
      <c r="G24" s="65">
        <f t="shared" si="0"/>
        <v>1.3344136904761905</v>
      </c>
    </row>
    <row r="25" spans="1:9" x14ac:dyDescent="0.2">
      <c r="A25" s="28">
        <v>2</v>
      </c>
      <c r="B25" s="94" t="s">
        <v>20</v>
      </c>
      <c r="C25" s="30">
        <v>2397521.9000000004</v>
      </c>
      <c r="D25" s="30">
        <v>2498761.9000000004</v>
      </c>
      <c r="E25" s="30">
        <v>2318408.2700000005</v>
      </c>
      <c r="F25" s="40">
        <f t="shared" si="1"/>
        <v>0.96700191560293991</v>
      </c>
      <c r="G25" s="40">
        <f t="shared" si="0"/>
        <v>0.92782280296494046</v>
      </c>
    </row>
    <row r="26" spans="1:9" ht="24" x14ac:dyDescent="0.2">
      <c r="A26" s="16" t="s">
        <v>21</v>
      </c>
      <c r="B26" s="95" t="s">
        <v>232</v>
      </c>
      <c r="C26" s="18">
        <v>1000</v>
      </c>
      <c r="D26" s="18">
        <v>1000</v>
      </c>
      <c r="E26" s="18">
        <v>0</v>
      </c>
      <c r="F26" s="39">
        <f t="shared" si="1"/>
        <v>0</v>
      </c>
      <c r="G26" s="39">
        <f t="shared" si="0"/>
        <v>0</v>
      </c>
    </row>
    <row r="27" spans="1:9" x14ac:dyDescent="0.2">
      <c r="A27" s="49" t="s">
        <v>213</v>
      </c>
      <c r="B27" s="96" t="s">
        <v>110</v>
      </c>
      <c r="C27" s="51">
        <v>1000</v>
      </c>
      <c r="D27" s="51">
        <v>1000</v>
      </c>
      <c r="E27" s="51">
        <v>0</v>
      </c>
      <c r="F27" s="65">
        <f t="shared" si="1"/>
        <v>0</v>
      </c>
      <c r="G27" s="65">
        <f t="shared" si="0"/>
        <v>0</v>
      </c>
    </row>
    <row r="28" spans="1:9" ht="36" x14ac:dyDescent="0.2">
      <c r="A28" s="16" t="s">
        <v>23</v>
      </c>
      <c r="B28" s="95" t="s">
        <v>233</v>
      </c>
      <c r="C28" s="18">
        <v>2396521.9000000004</v>
      </c>
      <c r="D28" s="18">
        <v>2497761.9000000004</v>
      </c>
      <c r="E28" s="18">
        <v>2318408.2700000005</v>
      </c>
      <c r="F28" s="39">
        <f t="shared" si="1"/>
        <v>0.96740541782655942</v>
      </c>
      <c r="G28" s="39">
        <f t="shared" si="0"/>
        <v>0.92819426463347054</v>
      </c>
      <c r="I28" s="285"/>
    </row>
    <row r="29" spans="1:9" ht="36" x14ac:dyDescent="0.2">
      <c r="A29" s="49" t="s">
        <v>215</v>
      </c>
      <c r="B29" s="96" t="s">
        <v>216</v>
      </c>
      <c r="C29" s="51">
        <v>1929998.98</v>
      </c>
      <c r="D29" s="51">
        <v>1906412.4200000002</v>
      </c>
      <c r="E29" s="51">
        <v>1714111.4700000002</v>
      </c>
      <c r="F29" s="65">
        <f t="shared" si="1"/>
        <v>0.88814112741137319</v>
      </c>
      <c r="G29" s="65">
        <f t="shared" si="0"/>
        <v>0.89912940768608718</v>
      </c>
    </row>
    <row r="30" spans="1:9" ht="24" x14ac:dyDescent="0.2">
      <c r="A30" s="49" t="s">
        <v>217</v>
      </c>
      <c r="B30" s="96" t="s">
        <v>218</v>
      </c>
      <c r="C30" s="51">
        <v>90000</v>
      </c>
      <c r="D30" s="51">
        <v>178929</v>
      </c>
      <c r="E30" s="51">
        <v>178053</v>
      </c>
      <c r="F30" s="65">
        <f t="shared" si="1"/>
        <v>1.9783666666666666</v>
      </c>
      <c r="G30" s="65">
        <f t="shared" si="0"/>
        <v>0.99510420334322558</v>
      </c>
    </row>
    <row r="31" spans="1:9" ht="60" x14ac:dyDescent="0.2">
      <c r="A31" s="49" t="s">
        <v>219</v>
      </c>
      <c r="B31" s="96" t="s">
        <v>220</v>
      </c>
      <c r="C31" s="51">
        <v>172050.32</v>
      </c>
      <c r="D31" s="51">
        <v>172050.32</v>
      </c>
      <c r="E31" s="51">
        <v>129037.92</v>
      </c>
      <c r="F31" s="65">
        <f t="shared" si="1"/>
        <v>0.75000104620555197</v>
      </c>
      <c r="G31" s="65">
        <f t="shared" si="0"/>
        <v>0.75000104620555197</v>
      </c>
    </row>
    <row r="32" spans="1:9" ht="60" x14ac:dyDescent="0.2">
      <c r="A32" s="49" t="s">
        <v>221</v>
      </c>
      <c r="B32" s="96" t="s">
        <v>222</v>
      </c>
      <c r="C32" s="51">
        <v>204472.6</v>
      </c>
      <c r="D32" s="51">
        <v>240370.16</v>
      </c>
      <c r="E32" s="51">
        <v>297205.88</v>
      </c>
      <c r="F32" s="65">
        <f t="shared" si="1"/>
        <v>1.4535242374772952</v>
      </c>
      <c r="G32" s="65">
        <f t="shared" si="0"/>
        <v>1.236450814027831</v>
      </c>
    </row>
    <row r="33" spans="1:7" ht="24" x14ac:dyDescent="0.2">
      <c r="A33" s="28">
        <v>3</v>
      </c>
      <c r="B33" s="94" t="s">
        <v>25</v>
      </c>
      <c r="C33" s="30">
        <v>844005.59000000008</v>
      </c>
      <c r="D33" s="30">
        <v>1023917.8800000001</v>
      </c>
      <c r="E33" s="30">
        <v>721835.6100000001</v>
      </c>
      <c r="F33" s="40">
        <f t="shared" si="1"/>
        <v>0.85524979757539288</v>
      </c>
      <c r="G33" s="40">
        <f t="shared" si="0"/>
        <v>0.70497412351076438</v>
      </c>
    </row>
    <row r="34" spans="1:7" x14ac:dyDescent="0.2">
      <c r="A34" s="16" t="s">
        <v>26</v>
      </c>
      <c r="B34" s="95" t="s">
        <v>234</v>
      </c>
      <c r="C34" s="18">
        <v>133944.86000000002</v>
      </c>
      <c r="D34" s="18">
        <v>312557.15000000002</v>
      </c>
      <c r="E34" s="18">
        <v>273265.48000000004</v>
      </c>
      <c r="F34" s="39">
        <f t="shared" si="1"/>
        <v>2.0401341268339825</v>
      </c>
      <c r="G34" s="39">
        <f t="shared" si="0"/>
        <v>0.87428964590955616</v>
      </c>
    </row>
    <row r="35" spans="1:7" ht="24" x14ac:dyDescent="0.2">
      <c r="A35" s="49" t="s">
        <v>223</v>
      </c>
      <c r="B35" s="96" t="s">
        <v>224</v>
      </c>
      <c r="C35" s="51">
        <v>133944.86000000002</v>
      </c>
      <c r="D35" s="51">
        <v>312557.15000000002</v>
      </c>
      <c r="E35" s="51">
        <v>273265.48000000004</v>
      </c>
      <c r="F35" s="65">
        <f t="shared" si="1"/>
        <v>2.0401341268339825</v>
      </c>
      <c r="G35" s="65">
        <f t="shared" ref="G35:G40" si="2">E35/D35</f>
        <v>0.87428964590955616</v>
      </c>
    </row>
    <row r="36" spans="1:7" x14ac:dyDescent="0.2">
      <c r="A36" s="16" t="s">
        <v>28</v>
      </c>
      <c r="B36" s="95" t="s">
        <v>29</v>
      </c>
      <c r="C36" s="18">
        <v>213395.16</v>
      </c>
      <c r="D36" s="18">
        <v>213395.16</v>
      </c>
      <c r="E36" s="18">
        <v>0</v>
      </c>
      <c r="F36" s="39">
        <f t="shared" si="1"/>
        <v>0</v>
      </c>
      <c r="G36" s="39">
        <f t="shared" si="2"/>
        <v>0</v>
      </c>
    </row>
    <row r="37" spans="1:7" x14ac:dyDescent="0.2">
      <c r="A37" s="49" t="s">
        <v>225</v>
      </c>
      <c r="B37" s="96" t="s">
        <v>226</v>
      </c>
      <c r="C37" s="51">
        <v>213395.16</v>
      </c>
      <c r="D37" s="51">
        <v>213395.16</v>
      </c>
      <c r="E37" s="51">
        <v>0</v>
      </c>
      <c r="F37" s="65">
        <f t="shared" si="1"/>
        <v>0</v>
      </c>
      <c r="G37" s="65">
        <f t="shared" si="2"/>
        <v>0</v>
      </c>
    </row>
    <row r="38" spans="1:7" ht="24" x14ac:dyDescent="0.2">
      <c r="A38" s="16" t="s">
        <v>30</v>
      </c>
      <c r="B38" s="95" t="s">
        <v>31</v>
      </c>
      <c r="C38" s="18">
        <v>496665.57000000007</v>
      </c>
      <c r="D38" s="18">
        <v>497965.57000000007</v>
      </c>
      <c r="E38" s="18">
        <v>448570.13</v>
      </c>
      <c r="F38" s="39">
        <f t="shared" si="1"/>
        <v>0.90316332980359393</v>
      </c>
      <c r="G38" s="39">
        <f t="shared" si="2"/>
        <v>0.90080551151357702</v>
      </c>
    </row>
    <row r="39" spans="1:7" ht="24" x14ac:dyDescent="0.2">
      <c r="A39" s="49" t="s">
        <v>227</v>
      </c>
      <c r="B39" s="96" t="s">
        <v>31</v>
      </c>
      <c r="C39" s="51">
        <v>496665.57000000007</v>
      </c>
      <c r="D39" s="51">
        <v>497965.57000000007</v>
      </c>
      <c r="E39" s="51">
        <v>448570.13</v>
      </c>
      <c r="F39" s="65">
        <f t="shared" si="1"/>
        <v>0.90316332980359393</v>
      </c>
      <c r="G39" s="65">
        <f t="shared" si="2"/>
        <v>0.90080551151357702</v>
      </c>
    </row>
    <row r="40" spans="1:7" ht="16.5" customHeight="1" x14ac:dyDescent="0.2">
      <c r="A40" s="71"/>
      <c r="B40" s="72" t="s">
        <v>123</v>
      </c>
      <c r="C40" s="73">
        <f>C6+C25+C33</f>
        <v>3898154.33</v>
      </c>
      <c r="D40" s="73">
        <f>D6+D25+D33</f>
        <v>4204394.0900000008</v>
      </c>
      <c r="E40" s="73">
        <f>E6+E25+E33</f>
        <v>3767084.7300000004</v>
      </c>
      <c r="F40" s="89">
        <f t="shared" si="1"/>
        <v>0.96637649797718506</v>
      </c>
      <c r="G40" s="89">
        <f t="shared" si="2"/>
        <v>0.89598754288040583</v>
      </c>
    </row>
    <row r="42" spans="1:7" x14ac:dyDescent="0.2">
      <c r="A42" s="92"/>
      <c r="B42" s="93"/>
    </row>
  </sheetData>
  <mergeCells count="6">
    <mergeCell ref="B4:B5"/>
    <mergeCell ref="A4:A5"/>
    <mergeCell ref="F4:G4"/>
    <mergeCell ref="E4:E5"/>
    <mergeCell ref="D4:D5"/>
    <mergeCell ref="C4:C5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3:I69"/>
  <sheetViews>
    <sheetView zoomScale="110" zoomScaleNormal="110" workbookViewId="0">
      <pane ySplit="5" topLeftCell="A6" activePane="bottomLeft" state="frozen"/>
      <selection pane="bottomLeft"/>
    </sheetView>
  </sheetViews>
  <sheetFormatPr baseColWidth="10" defaultRowHeight="12" x14ac:dyDescent="0.2"/>
  <cols>
    <col min="1" max="1" width="8.140625" style="85" bestFit="1" customWidth="1"/>
    <col min="2" max="2" width="29.5703125" style="111" customWidth="1"/>
    <col min="3" max="3" width="13.7109375" style="85" customWidth="1"/>
    <col min="4" max="4" width="14.42578125" style="90" customWidth="1"/>
    <col min="5" max="5" width="14.42578125" style="85" customWidth="1"/>
    <col min="6" max="7" width="8" style="85" customWidth="1"/>
    <col min="8" max="16384" width="11.42578125" style="85"/>
  </cols>
  <sheetData>
    <row r="3" spans="1:7" s="99" customFormat="1" x14ac:dyDescent="0.2">
      <c r="B3" s="106"/>
      <c r="C3" s="53"/>
      <c r="D3" s="100"/>
      <c r="E3" s="53"/>
    </row>
    <row r="4" spans="1:7" s="99" customFormat="1" x14ac:dyDescent="0.2">
      <c r="A4" s="382" t="s">
        <v>32</v>
      </c>
      <c r="B4" s="387" t="s">
        <v>33</v>
      </c>
      <c r="C4" s="385" t="s">
        <v>1</v>
      </c>
      <c r="D4" s="384" t="s">
        <v>3</v>
      </c>
      <c r="E4" s="384" t="s">
        <v>4</v>
      </c>
      <c r="F4" s="383" t="s">
        <v>129</v>
      </c>
      <c r="G4" s="383"/>
    </row>
    <row r="5" spans="1:7" ht="24" customHeight="1" x14ac:dyDescent="0.2">
      <c r="A5" s="382"/>
      <c r="B5" s="387"/>
      <c r="C5" s="386"/>
      <c r="D5" s="384"/>
      <c r="E5" s="384"/>
      <c r="F5" s="97" t="s">
        <v>179</v>
      </c>
      <c r="G5" s="98" t="s">
        <v>178</v>
      </c>
    </row>
    <row r="6" spans="1:7" x14ac:dyDescent="0.2">
      <c r="A6" s="28">
        <v>5</v>
      </c>
      <c r="B6" s="94" t="s">
        <v>124</v>
      </c>
      <c r="C6" s="30">
        <v>646113.42000000004</v>
      </c>
      <c r="D6" s="30">
        <v>635041.52000000014</v>
      </c>
      <c r="E6" s="30">
        <v>555617.06000000006</v>
      </c>
      <c r="F6" s="40">
        <f>E6/C6</f>
        <v>0.85993734660394461</v>
      </c>
      <c r="G6" s="40">
        <f>E6/D6</f>
        <v>0.87493028802274209</v>
      </c>
    </row>
    <row r="7" spans="1:7" x14ac:dyDescent="0.2">
      <c r="A7" s="16" t="s">
        <v>37</v>
      </c>
      <c r="B7" s="95" t="s">
        <v>135</v>
      </c>
      <c r="C7" s="18">
        <v>454117.28000000009</v>
      </c>
      <c r="D7" s="18">
        <v>444575.69</v>
      </c>
      <c r="E7" s="18">
        <v>422498.58</v>
      </c>
      <c r="F7" s="41">
        <f t="shared" ref="F7:F37" si="0">E7/C7</f>
        <v>0.9303732727369457</v>
      </c>
      <c r="G7" s="41">
        <f t="shared" ref="G7:G62" si="1">E7/D7</f>
        <v>0.9503411668775682</v>
      </c>
    </row>
    <row r="8" spans="1:7" x14ac:dyDescent="0.2">
      <c r="A8" s="49" t="s">
        <v>38</v>
      </c>
      <c r="B8" s="96" t="s">
        <v>39</v>
      </c>
      <c r="C8" s="51">
        <v>333364.74</v>
      </c>
      <c r="D8" s="51">
        <v>326246.74</v>
      </c>
      <c r="E8" s="51">
        <v>317415.15999999997</v>
      </c>
      <c r="F8" s="101">
        <f t="shared" si="0"/>
        <v>0.95215576788354994</v>
      </c>
      <c r="G8" s="101">
        <f t="shared" si="1"/>
        <v>0.97292975249346547</v>
      </c>
    </row>
    <row r="9" spans="1:7" ht="24" x14ac:dyDescent="0.2">
      <c r="A9" s="49" t="s">
        <v>40</v>
      </c>
      <c r="B9" s="96" t="s">
        <v>41</v>
      </c>
      <c r="C9" s="51">
        <v>38280.400000000001</v>
      </c>
      <c r="D9" s="51">
        <v>37435.229999999996</v>
      </c>
      <c r="E9" s="51">
        <v>35830.380000000005</v>
      </c>
      <c r="F9" s="101">
        <f t="shared" si="0"/>
        <v>0.93599805644664114</v>
      </c>
      <c r="G9" s="101">
        <f t="shared" si="1"/>
        <v>0.95712995485803098</v>
      </c>
    </row>
    <row r="10" spans="1:7" x14ac:dyDescent="0.2">
      <c r="A10" s="49" t="s">
        <v>42</v>
      </c>
      <c r="B10" s="96" t="s">
        <v>43</v>
      </c>
      <c r="C10" s="51">
        <v>13263.45</v>
      </c>
      <c r="D10" s="51">
        <v>13107.45</v>
      </c>
      <c r="E10" s="51">
        <v>8297.32</v>
      </c>
      <c r="F10" s="101">
        <f t="shared" si="0"/>
        <v>0.62557780969506416</v>
      </c>
      <c r="G10" s="101">
        <f t="shared" si="1"/>
        <v>0.63302320436087867</v>
      </c>
    </row>
    <row r="11" spans="1:7" ht="24" x14ac:dyDescent="0.2">
      <c r="A11" s="49" t="s">
        <v>42</v>
      </c>
      <c r="B11" s="96" t="s">
        <v>44</v>
      </c>
      <c r="C11" s="51">
        <v>66655.48000000001</v>
      </c>
      <c r="D11" s="51">
        <v>65233.06</v>
      </c>
      <c r="E11" s="51">
        <v>59323.630000000005</v>
      </c>
      <c r="F11" s="101">
        <f t="shared" si="0"/>
        <v>0.89000379263640428</v>
      </c>
      <c r="G11" s="101">
        <f t="shared" si="1"/>
        <v>0.9094105044282762</v>
      </c>
    </row>
    <row r="12" spans="1:7" x14ac:dyDescent="0.2">
      <c r="A12" s="49" t="s">
        <v>45</v>
      </c>
      <c r="B12" s="96" t="s">
        <v>46</v>
      </c>
      <c r="C12" s="51">
        <v>2553.21</v>
      </c>
      <c r="D12" s="51">
        <v>2553.21</v>
      </c>
      <c r="E12" s="51">
        <v>1632.0900000000001</v>
      </c>
      <c r="F12" s="101">
        <f t="shared" si="0"/>
        <v>0.63923061557803706</v>
      </c>
      <c r="G12" s="101">
        <f t="shared" si="1"/>
        <v>0.63923061557803706</v>
      </c>
    </row>
    <row r="13" spans="1:7" x14ac:dyDescent="0.2">
      <c r="A13" s="16" t="s">
        <v>47</v>
      </c>
      <c r="B13" s="107" t="s">
        <v>134</v>
      </c>
      <c r="C13" s="18">
        <v>76191.75</v>
      </c>
      <c r="D13" s="18">
        <v>69729.52</v>
      </c>
      <c r="E13" s="18">
        <v>49840.24</v>
      </c>
      <c r="F13" s="41">
        <f t="shared" si="0"/>
        <v>0.65414221355986701</v>
      </c>
      <c r="G13" s="41">
        <f t="shared" si="1"/>
        <v>0.71476528161960662</v>
      </c>
    </row>
    <row r="14" spans="1:7" x14ac:dyDescent="0.2">
      <c r="A14" s="49" t="s">
        <v>48</v>
      </c>
      <c r="B14" s="96" t="s">
        <v>49</v>
      </c>
      <c r="C14" s="51">
        <v>23650</v>
      </c>
      <c r="D14" s="51">
        <v>23650</v>
      </c>
      <c r="E14" s="51">
        <v>21879.38</v>
      </c>
      <c r="F14" s="101">
        <f t="shared" si="0"/>
        <v>0.92513234672304445</v>
      </c>
      <c r="G14" s="101">
        <f t="shared" si="1"/>
        <v>0.92513234672304445</v>
      </c>
    </row>
    <row r="15" spans="1:7" x14ac:dyDescent="0.2">
      <c r="A15" s="49" t="s">
        <v>50</v>
      </c>
      <c r="B15" s="96" t="s">
        <v>51</v>
      </c>
      <c r="C15" s="51">
        <v>19747</v>
      </c>
      <c r="D15" s="51">
        <v>19747</v>
      </c>
      <c r="E15" s="51">
        <v>16502.61</v>
      </c>
      <c r="F15" s="101">
        <f t="shared" si="0"/>
        <v>0.83570213196941312</v>
      </c>
      <c r="G15" s="101">
        <f t="shared" si="1"/>
        <v>0.83570213196941312</v>
      </c>
    </row>
    <row r="16" spans="1:7" ht="24" x14ac:dyDescent="0.2">
      <c r="A16" s="49" t="s">
        <v>52</v>
      </c>
      <c r="B16" s="96" t="s">
        <v>53</v>
      </c>
      <c r="C16" s="51">
        <v>12730</v>
      </c>
      <c r="D16" s="51">
        <v>5000</v>
      </c>
      <c r="E16" s="51">
        <v>1024.77</v>
      </c>
      <c r="F16" s="101">
        <f t="shared" si="0"/>
        <v>8.0500392772977214E-2</v>
      </c>
      <c r="G16" s="101">
        <f t="shared" si="1"/>
        <v>0.204954</v>
      </c>
    </row>
    <row r="17" spans="1:9" ht="24" x14ac:dyDescent="0.2">
      <c r="A17" s="49" t="s">
        <v>54</v>
      </c>
      <c r="B17" s="96" t="s">
        <v>55</v>
      </c>
      <c r="C17" s="51">
        <v>3500</v>
      </c>
      <c r="D17" s="51">
        <v>3500</v>
      </c>
      <c r="E17" s="51">
        <v>2557.14</v>
      </c>
      <c r="F17" s="101">
        <f t="shared" si="0"/>
        <v>0.73061142857142858</v>
      </c>
      <c r="G17" s="101">
        <f t="shared" si="1"/>
        <v>0.73061142857142858</v>
      </c>
    </row>
    <row r="18" spans="1:9" ht="36" x14ac:dyDescent="0.2">
      <c r="A18" s="49" t="s">
        <v>56</v>
      </c>
      <c r="B18" s="96" t="s">
        <v>57</v>
      </c>
      <c r="C18" s="51">
        <v>1800</v>
      </c>
      <c r="D18" s="51">
        <v>1800</v>
      </c>
      <c r="E18" s="51">
        <v>1299.5999999999999</v>
      </c>
      <c r="F18" s="101">
        <f t="shared" si="0"/>
        <v>0.72199999999999998</v>
      </c>
      <c r="G18" s="101">
        <f t="shared" si="1"/>
        <v>0.72199999999999998</v>
      </c>
    </row>
    <row r="19" spans="1:9" ht="24" x14ac:dyDescent="0.2">
      <c r="A19" s="49" t="s">
        <v>58</v>
      </c>
      <c r="B19" s="96" t="s">
        <v>59</v>
      </c>
      <c r="C19" s="51">
        <v>14764.75</v>
      </c>
      <c r="D19" s="51">
        <v>16032.52</v>
      </c>
      <c r="E19" s="51">
        <v>6576.74</v>
      </c>
      <c r="F19" s="101">
        <f t="shared" si="0"/>
        <v>0.44543524272337831</v>
      </c>
      <c r="G19" s="101">
        <f t="shared" si="1"/>
        <v>0.41021249310775848</v>
      </c>
    </row>
    <row r="20" spans="1:9" x14ac:dyDescent="0.2">
      <c r="A20" s="16" t="s">
        <v>60</v>
      </c>
      <c r="B20" s="95" t="s">
        <v>136</v>
      </c>
      <c r="C20" s="18">
        <v>36532.29</v>
      </c>
      <c r="D20" s="18">
        <v>42018.99</v>
      </c>
      <c r="E20" s="18">
        <v>33999.4</v>
      </c>
      <c r="F20" s="41">
        <f t="shared" si="0"/>
        <v>0.93066708930647379</v>
      </c>
      <c r="G20" s="41">
        <f t="shared" si="1"/>
        <v>0.80914367527634534</v>
      </c>
    </row>
    <row r="21" spans="1:9" ht="24" x14ac:dyDescent="0.2">
      <c r="A21" s="49" t="s">
        <v>61</v>
      </c>
      <c r="B21" s="96" t="s">
        <v>62</v>
      </c>
      <c r="C21" s="51">
        <v>36532.29</v>
      </c>
      <c r="D21" s="51">
        <v>42018.99</v>
      </c>
      <c r="E21" s="51">
        <v>33999.4</v>
      </c>
      <c r="F21" s="101">
        <f t="shared" si="0"/>
        <v>0.93066708930647379</v>
      </c>
      <c r="G21" s="101">
        <f t="shared" si="1"/>
        <v>0.80914367527634534</v>
      </c>
    </row>
    <row r="22" spans="1:9" x14ac:dyDescent="0.2">
      <c r="A22" s="16" t="s">
        <v>63</v>
      </c>
      <c r="B22" s="95" t="s">
        <v>137</v>
      </c>
      <c r="C22" s="18">
        <v>23268.21</v>
      </c>
      <c r="D22" s="18">
        <v>22713.43</v>
      </c>
      <c r="E22" s="18">
        <v>8998.5300000000007</v>
      </c>
      <c r="F22" s="41">
        <f t="shared" si="0"/>
        <v>0.38673065096111825</v>
      </c>
      <c r="G22" s="41">
        <f t="shared" si="1"/>
        <v>0.39617662325769382</v>
      </c>
    </row>
    <row r="23" spans="1:9" x14ac:dyDescent="0.2">
      <c r="A23" s="49" t="s">
        <v>64</v>
      </c>
      <c r="B23" s="96" t="s">
        <v>65</v>
      </c>
      <c r="C23" s="51">
        <v>20000</v>
      </c>
      <c r="D23" s="51">
        <v>20000</v>
      </c>
      <c r="E23" s="51">
        <v>7414.34</v>
      </c>
      <c r="F23" s="101">
        <f t="shared" si="0"/>
        <v>0.37071700000000002</v>
      </c>
      <c r="G23" s="101">
        <f t="shared" si="1"/>
        <v>0.37071700000000002</v>
      </c>
    </row>
    <row r="24" spans="1:9" ht="24" x14ac:dyDescent="0.2">
      <c r="A24" s="49" t="s">
        <v>66</v>
      </c>
      <c r="B24" s="96" t="s">
        <v>67</v>
      </c>
      <c r="C24" s="51">
        <v>3268.21</v>
      </c>
      <c r="D24" s="51">
        <v>2713.4300000000003</v>
      </c>
      <c r="E24" s="51">
        <v>1584.19</v>
      </c>
      <c r="F24" s="101">
        <f t="shared" si="0"/>
        <v>0.48472711361876991</v>
      </c>
      <c r="G24" s="101">
        <f t="shared" si="1"/>
        <v>0.58383300840633434</v>
      </c>
    </row>
    <row r="25" spans="1:9" ht="24" x14ac:dyDescent="0.2">
      <c r="A25" s="16" t="s">
        <v>68</v>
      </c>
      <c r="B25" s="95" t="s">
        <v>138</v>
      </c>
      <c r="C25" s="18">
        <v>56003.89</v>
      </c>
      <c r="D25" s="18">
        <v>56003.89</v>
      </c>
      <c r="E25" s="18">
        <v>40280.31</v>
      </c>
      <c r="F25" s="41">
        <f t="shared" si="0"/>
        <v>0.71924128841764379</v>
      </c>
      <c r="G25" s="41">
        <f t="shared" si="1"/>
        <v>0.71924128841764379</v>
      </c>
    </row>
    <row r="26" spans="1:9" ht="24" x14ac:dyDescent="0.2">
      <c r="A26" s="49" t="s">
        <v>69</v>
      </c>
      <c r="B26" s="96" t="s">
        <v>70</v>
      </c>
      <c r="C26" s="51">
        <v>56003.89</v>
      </c>
      <c r="D26" s="51">
        <v>56003.89</v>
      </c>
      <c r="E26" s="51">
        <v>40280.31</v>
      </c>
      <c r="F26" s="101">
        <f t="shared" si="0"/>
        <v>0.71924128841764379</v>
      </c>
      <c r="G26" s="101">
        <f t="shared" si="1"/>
        <v>0.71924128841764379</v>
      </c>
    </row>
    <row r="27" spans="1:9" x14ac:dyDescent="0.2">
      <c r="A27" s="20">
        <v>7</v>
      </c>
      <c r="B27" s="108" t="s">
        <v>71</v>
      </c>
      <c r="C27" s="22">
        <v>2724153.4399999995</v>
      </c>
      <c r="D27" s="22">
        <v>3098450.67</v>
      </c>
      <c r="E27" s="22">
        <v>2469648.8300000005</v>
      </c>
      <c r="F27" s="42">
        <f t="shared" si="0"/>
        <v>0.90657478897370813</v>
      </c>
      <c r="G27" s="42">
        <f t="shared" si="1"/>
        <v>0.79705927027071266</v>
      </c>
    </row>
    <row r="28" spans="1:9" x14ac:dyDescent="0.2">
      <c r="A28" s="16" t="s">
        <v>72</v>
      </c>
      <c r="B28" s="95" t="s">
        <v>139</v>
      </c>
      <c r="C28" s="18">
        <v>775882.38</v>
      </c>
      <c r="D28" s="18">
        <v>709992.47000000009</v>
      </c>
      <c r="E28" s="18">
        <v>659544.96</v>
      </c>
      <c r="F28" s="41">
        <f t="shared" si="0"/>
        <v>0.85005791728380264</v>
      </c>
      <c r="G28" s="41">
        <f t="shared" si="1"/>
        <v>0.92894641544578616</v>
      </c>
    </row>
    <row r="29" spans="1:9" x14ac:dyDescent="0.2">
      <c r="A29" s="49" t="s">
        <v>73</v>
      </c>
      <c r="B29" s="96" t="s">
        <v>39</v>
      </c>
      <c r="C29" s="51">
        <v>575748</v>
      </c>
      <c r="D29" s="51">
        <v>524989</v>
      </c>
      <c r="E29" s="51">
        <v>496391.97</v>
      </c>
      <c r="F29" s="101">
        <f t="shared" si="0"/>
        <v>0.86216881343921292</v>
      </c>
      <c r="G29" s="101">
        <f t="shared" si="1"/>
        <v>0.94552832535538833</v>
      </c>
    </row>
    <row r="30" spans="1:9" ht="24" x14ac:dyDescent="0.2">
      <c r="A30" s="49" t="s">
        <v>74</v>
      </c>
      <c r="B30" s="96" t="s">
        <v>41</v>
      </c>
      <c r="C30" s="51">
        <v>77979</v>
      </c>
      <c r="D30" s="51">
        <v>71829.919999999998</v>
      </c>
      <c r="E30" s="51">
        <v>68170.73</v>
      </c>
      <c r="F30" s="101">
        <f t="shared" si="0"/>
        <v>0.87421908462534781</v>
      </c>
      <c r="G30" s="101">
        <f t="shared" si="1"/>
        <v>0.94905757934854995</v>
      </c>
      <c r="I30" s="285"/>
    </row>
    <row r="31" spans="1:9" ht="24" x14ac:dyDescent="0.2">
      <c r="A31" s="49" t="s">
        <v>75</v>
      </c>
      <c r="B31" s="96" t="s">
        <v>76</v>
      </c>
      <c r="C31" s="51">
        <v>116705.38</v>
      </c>
      <c r="D31" s="51">
        <v>106116.43</v>
      </c>
      <c r="E31" s="51">
        <v>88200.26</v>
      </c>
      <c r="F31" s="101">
        <f t="shared" si="0"/>
        <v>0.75575144864786858</v>
      </c>
      <c r="G31" s="101">
        <f t="shared" si="1"/>
        <v>0.83116497605507456</v>
      </c>
    </row>
    <row r="32" spans="1:9" x14ac:dyDescent="0.2">
      <c r="A32" s="49" t="s">
        <v>77</v>
      </c>
      <c r="B32" s="96" t="s">
        <v>78</v>
      </c>
      <c r="C32" s="51">
        <v>5450</v>
      </c>
      <c r="D32" s="51">
        <v>7057.12</v>
      </c>
      <c r="E32" s="51">
        <v>6782</v>
      </c>
      <c r="F32" s="101">
        <f t="shared" si="0"/>
        <v>1.2444036697247707</v>
      </c>
      <c r="G32" s="101">
        <f t="shared" si="1"/>
        <v>0.96101525834901491</v>
      </c>
    </row>
    <row r="33" spans="1:7" x14ac:dyDescent="0.2">
      <c r="A33" s="16" t="s">
        <v>79</v>
      </c>
      <c r="B33" s="107" t="s">
        <v>140</v>
      </c>
      <c r="C33" s="18">
        <v>1178102.67</v>
      </c>
      <c r="D33" s="18">
        <v>1283330.9300000002</v>
      </c>
      <c r="E33" s="18">
        <v>994586.39999999991</v>
      </c>
      <c r="F33" s="41">
        <f t="shared" si="0"/>
        <v>0.84422726925828961</v>
      </c>
      <c r="G33" s="41">
        <f t="shared" si="1"/>
        <v>0.77500384098121888</v>
      </c>
    </row>
    <row r="34" spans="1:7" x14ac:dyDescent="0.2">
      <c r="A34" s="49" t="s">
        <v>80</v>
      </c>
      <c r="B34" s="96" t="s">
        <v>51</v>
      </c>
      <c r="C34" s="51">
        <v>247424.32</v>
      </c>
      <c r="D34" s="51">
        <v>241924.32</v>
      </c>
      <c r="E34" s="51">
        <v>193198.76</v>
      </c>
      <c r="F34" s="101">
        <f t="shared" si="0"/>
        <v>0.78083981396816615</v>
      </c>
      <c r="G34" s="101">
        <f t="shared" si="1"/>
        <v>0.79859172488321972</v>
      </c>
    </row>
    <row r="35" spans="1:7" ht="24" x14ac:dyDescent="0.2">
      <c r="A35" s="49" t="s">
        <v>81</v>
      </c>
      <c r="B35" s="96" t="s">
        <v>82</v>
      </c>
      <c r="C35" s="51">
        <v>9548.32</v>
      </c>
      <c r="D35" s="51">
        <v>7548.32</v>
      </c>
      <c r="E35" s="51">
        <v>234.61</v>
      </c>
      <c r="F35" s="101">
        <f t="shared" si="0"/>
        <v>2.4570814551669824E-2</v>
      </c>
      <c r="G35" s="101">
        <f t="shared" si="1"/>
        <v>3.1081088242151899E-2</v>
      </c>
    </row>
    <row r="36" spans="1:7" ht="24" x14ac:dyDescent="0.2">
      <c r="A36" s="49" t="s">
        <v>83</v>
      </c>
      <c r="B36" s="96" t="s">
        <v>84</v>
      </c>
      <c r="C36" s="51">
        <v>43100</v>
      </c>
      <c r="D36" s="51">
        <v>53100</v>
      </c>
      <c r="E36" s="51">
        <v>43935.31</v>
      </c>
      <c r="F36" s="101">
        <f t="shared" si="0"/>
        <v>1.0193807424593968</v>
      </c>
      <c r="G36" s="101">
        <f t="shared" si="1"/>
        <v>0.82740696798493407</v>
      </c>
    </row>
    <row r="37" spans="1:7" ht="36" x14ac:dyDescent="0.2">
      <c r="A37" s="49" t="s">
        <v>85</v>
      </c>
      <c r="B37" s="96" t="s">
        <v>57</v>
      </c>
      <c r="C37" s="51">
        <v>526785.65</v>
      </c>
      <c r="D37" s="51">
        <v>502561.74</v>
      </c>
      <c r="E37" s="51">
        <v>433348.38</v>
      </c>
      <c r="F37" s="101">
        <f t="shared" si="0"/>
        <v>0.82262753360878371</v>
      </c>
      <c r="G37" s="101">
        <f t="shared" si="1"/>
        <v>0.86227889134576785</v>
      </c>
    </row>
    <row r="38" spans="1:7" x14ac:dyDescent="0.2">
      <c r="A38" s="49" t="s">
        <v>86</v>
      </c>
      <c r="B38" s="96" t="s">
        <v>87</v>
      </c>
      <c r="C38" s="51">
        <v>300</v>
      </c>
      <c r="D38" s="51">
        <v>300</v>
      </c>
      <c r="E38" s="51">
        <v>0</v>
      </c>
      <c r="F38" s="101">
        <f t="shared" ref="F38:F59" si="2">E38/C38</f>
        <v>0</v>
      </c>
      <c r="G38" s="101">
        <f t="shared" si="1"/>
        <v>0</v>
      </c>
    </row>
    <row r="39" spans="1:7" ht="24" x14ac:dyDescent="0.2">
      <c r="A39" s="49" t="s">
        <v>88</v>
      </c>
      <c r="B39" s="96" t="s">
        <v>89</v>
      </c>
      <c r="C39" s="51">
        <v>345544.38</v>
      </c>
      <c r="D39" s="51">
        <v>472496.55000000005</v>
      </c>
      <c r="E39" s="51">
        <v>323869.33999999991</v>
      </c>
      <c r="F39" s="101">
        <f t="shared" si="2"/>
        <v>0.93727277520763008</v>
      </c>
      <c r="G39" s="101">
        <f t="shared" si="1"/>
        <v>0.68544276143391925</v>
      </c>
    </row>
    <row r="40" spans="1:7" x14ac:dyDescent="0.2">
      <c r="A40" s="49" t="s">
        <v>90</v>
      </c>
      <c r="B40" s="96" t="s">
        <v>91</v>
      </c>
      <c r="C40" s="51">
        <v>5400</v>
      </c>
      <c r="D40" s="51">
        <v>5400</v>
      </c>
      <c r="E40" s="51">
        <v>0</v>
      </c>
      <c r="F40" s="101">
        <f t="shared" si="2"/>
        <v>0</v>
      </c>
      <c r="G40" s="101">
        <f t="shared" si="1"/>
        <v>0</v>
      </c>
    </row>
    <row r="41" spans="1:7" x14ac:dyDescent="0.2">
      <c r="A41" s="16" t="s">
        <v>92</v>
      </c>
      <c r="B41" s="95" t="s">
        <v>141</v>
      </c>
      <c r="C41" s="18">
        <v>722106.13999999978</v>
      </c>
      <c r="D41" s="18">
        <v>1057065.02</v>
      </c>
      <c r="E41" s="18">
        <v>776250.08000000031</v>
      </c>
      <c r="F41" s="41">
        <f t="shared" si="2"/>
        <v>1.0749805838792625</v>
      </c>
      <c r="G41" s="41">
        <f t="shared" si="1"/>
        <v>0.73434468581696166</v>
      </c>
    </row>
    <row r="42" spans="1:7" x14ac:dyDescent="0.2">
      <c r="A42" s="49" t="s">
        <v>93</v>
      </c>
      <c r="B42" s="96" t="s">
        <v>94</v>
      </c>
      <c r="C42" s="51">
        <v>647378.67999999982</v>
      </c>
      <c r="D42" s="51">
        <v>961728.26999999979</v>
      </c>
      <c r="E42" s="51">
        <v>711143.15000000026</v>
      </c>
      <c r="F42" s="101">
        <f t="shared" si="2"/>
        <v>1.0984964009009386</v>
      </c>
      <c r="G42" s="101">
        <f t="shared" si="1"/>
        <v>0.73944290937813484</v>
      </c>
    </row>
    <row r="43" spans="1:7" ht="36" x14ac:dyDescent="0.2">
      <c r="A43" s="49" t="s">
        <v>95</v>
      </c>
      <c r="B43" s="96" t="s">
        <v>96</v>
      </c>
      <c r="C43" s="51">
        <v>15727.46</v>
      </c>
      <c r="D43" s="51">
        <v>15727.46</v>
      </c>
      <c r="E43" s="51">
        <v>1506.91</v>
      </c>
      <c r="F43" s="101">
        <f t="shared" si="2"/>
        <v>9.5813945799258129E-2</v>
      </c>
      <c r="G43" s="101">
        <f t="shared" si="1"/>
        <v>9.5813945799258129E-2</v>
      </c>
    </row>
    <row r="44" spans="1:7" x14ac:dyDescent="0.2">
      <c r="A44" s="49" t="s">
        <v>97</v>
      </c>
      <c r="B44" s="96" t="s">
        <v>98</v>
      </c>
      <c r="C44" s="51">
        <v>59000</v>
      </c>
      <c r="D44" s="51">
        <v>79609.290000000008</v>
      </c>
      <c r="E44" s="51">
        <v>63600.020000000004</v>
      </c>
      <c r="F44" s="101">
        <f t="shared" si="2"/>
        <v>1.0779664406779661</v>
      </c>
      <c r="G44" s="101">
        <f t="shared" si="1"/>
        <v>0.79890198744392771</v>
      </c>
    </row>
    <row r="45" spans="1:7" x14ac:dyDescent="0.2">
      <c r="A45" s="16" t="s">
        <v>99</v>
      </c>
      <c r="B45" s="95" t="s">
        <v>142</v>
      </c>
      <c r="C45" s="18">
        <v>33062.25</v>
      </c>
      <c r="D45" s="18">
        <v>33062.25</v>
      </c>
      <c r="E45" s="18">
        <v>24267.39</v>
      </c>
      <c r="F45" s="41">
        <f t="shared" si="2"/>
        <v>0.73399088083841846</v>
      </c>
      <c r="G45" s="41">
        <f t="shared" si="1"/>
        <v>0.73399088083841846</v>
      </c>
    </row>
    <row r="46" spans="1:7" x14ac:dyDescent="0.2">
      <c r="A46" s="49" t="s">
        <v>100</v>
      </c>
      <c r="B46" s="96" t="s">
        <v>65</v>
      </c>
      <c r="C46" s="51">
        <v>2000</v>
      </c>
      <c r="D46" s="51">
        <v>2000</v>
      </c>
      <c r="E46" s="51">
        <v>360</v>
      </c>
      <c r="F46" s="101">
        <f t="shared" si="2"/>
        <v>0.18</v>
      </c>
      <c r="G46" s="101">
        <f t="shared" si="1"/>
        <v>0.18</v>
      </c>
    </row>
    <row r="47" spans="1:7" ht="24" x14ac:dyDescent="0.2">
      <c r="A47" s="49" t="s">
        <v>101</v>
      </c>
      <c r="B47" s="96" t="s">
        <v>67</v>
      </c>
      <c r="C47" s="51">
        <v>26000</v>
      </c>
      <c r="D47" s="51">
        <v>26000</v>
      </c>
      <c r="E47" s="51">
        <v>22388.23</v>
      </c>
      <c r="F47" s="101">
        <f t="shared" si="2"/>
        <v>0.86108576923076918</v>
      </c>
      <c r="G47" s="101">
        <f t="shared" si="1"/>
        <v>0.86108576923076918</v>
      </c>
    </row>
    <row r="48" spans="1:7" x14ac:dyDescent="0.2">
      <c r="A48" s="49" t="s">
        <v>102</v>
      </c>
      <c r="B48" s="96" t="s">
        <v>103</v>
      </c>
      <c r="C48" s="51">
        <v>5062.25</v>
      </c>
      <c r="D48" s="51">
        <v>5062.25</v>
      </c>
      <c r="E48" s="51">
        <v>1519.16</v>
      </c>
      <c r="F48" s="101">
        <f t="shared" si="2"/>
        <v>0.30009580720035561</v>
      </c>
      <c r="G48" s="101">
        <f t="shared" si="1"/>
        <v>0.30009580720035561</v>
      </c>
    </row>
    <row r="49" spans="1:9" ht="24" x14ac:dyDescent="0.2">
      <c r="A49" s="16" t="s">
        <v>104</v>
      </c>
      <c r="B49" s="95" t="s">
        <v>143</v>
      </c>
      <c r="C49" s="18">
        <v>15000</v>
      </c>
      <c r="D49" s="18">
        <v>15000</v>
      </c>
      <c r="E49" s="18">
        <v>15000</v>
      </c>
      <c r="F49" s="41">
        <f t="shared" si="2"/>
        <v>1</v>
      </c>
      <c r="G49" s="41">
        <f t="shared" si="1"/>
        <v>1</v>
      </c>
    </row>
    <row r="50" spans="1:9" ht="24" x14ac:dyDescent="0.2">
      <c r="A50" s="49" t="s">
        <v>105</v>
      </c>
      <c r="B50" s="96" t="s">
        <v>106</v>
      </c>
      <c r="C50" s="51">
        <v>15000</v>
      </c>
      <c r="D50" s="51">
        <v>15000</v>
      </c>
      <c r="E50" s="51">
        <v>15000</v>
      </c>
      <c r="F50" s="101">
        <f t="shared" si="2"/>
        <v>1</v>
      </c>
      <c r="G50" s="101">
        <f t="shared" si="1"/>
        <v>1</v>
      </c>
    </row>
    <row r="51" spans="1:9" x14ac:dyDescent="0.2">
      <c r="A51" s="20">
        <v>8</v>
      </c>
      <c r="B51" s="108" t="s">
        <v>107</v>
      </c>
      <c r="C51" s="22">
        <v>100193.5</v>
      </c>
      <c r="D51" s="22">
        <v>36718.57</v>
      </c>
      <c r="E51" s="22">
        <v>10585.9</v>
      </c>
      <c r="F51" s="42">
        <f t="shared" si="2"/>
        <v>0.10565455842943904</v>
      </c>
      <c r="G51" s="42">
        <f t="shared" si="1"/>
        <v>0.28829826433872563</v>
      </c>
    </row>
    <row r="52" spans="1:9" x14ac:dyDescent="0.2">
      <c r="A52" s="16" t="s">
        <v>108</v>
      </c>
      <c r="B52" s="95" t="s">
        <v>144</v>
      </c>
      <c r="C52" s="18">
        <v>100193.5</v>
      </c>
      <c r="D52" s="18">
        <v>36718.57</v>
      </c>
      <c r="E52" s="18">
        <v>10585.9</v>
      </c>
      <c r="F52" s="41">
        <f t="shared" si="2"/>
        <v>0.10565455842943904</v>
      </c>
      <c r="G52" s="41">
        <f t="shared" si="1"/>
        <v>0.28829826433872563</v>
      </c>
      <c r="I52" s="105"/>
    </row>
    <row r="53" spans="1:9" x14ac:dyDescent="0.2">
      <c r="A53" s="49" t="s">
        <v>109</v>
      </c>
      <c r="B53" s="96" t="s">
        <v>110</v>
      </c>
      <c r="C53" s="51">
        <v>43193.5</v>
      </c>
      <c r="D53" s="51">
        <v>20464.599999999999</v>
      </c>
      <c r="E53" s="51">
        <v>10585.9</v>
      </c>
      <c r="F53" s="101">
        <f t="shared" si="2"/>
        <v>0.24508085707340224</v>
      </c>
      <c r="G53" s="101">
        <f t="shared" si="1"/>
        <v>0.51727861771058314</v>
      </c>
    </row>
    <row r="54" spans="1:9" x14ac:dyDescent="0.2">
      <c r="A54" s="49" t="s">
        <v>111</v>
      </c>
      <c r="B54" s="96" t="s">
        <v>112</v>
      </c>
      <c r="C54" s="51">
        <v>57000</v>
      </c>
      <c r="D54" s="51">
        <v>16253.970000000001</v>
      </c>
      <c r="E54" s="51">
        <v>0</v>
      </c>
      <c r="F54" s="101">
        <f t="shared" si="2"/>
        <v>0</v>
      </c>
      <c r="G54" s="101">
        <f t="shared" si="1"/>
        <v>0</v>
      </c>
    </row>
    <row r="55" spans="1:9" x14ac:dyDescent="0.2">
      <c r="A55" s="20">
        <v>9</v>
      </c>
      <c r="B55" s="108" t="s">
        <v>113</v>
      </c>
      <c r="C55" s="22">
        <v>427693.97000000003</v>
      </c>
      <c r="D55" s="22">
        <v>434183.33</v>
      </c>
      <c r="E55" s="22">
        <v>426598.38</v>
      </c>
      <c r="F55" s="42">
        <f t="shared" si="2"/>
        <v>0.99743837866126561</v>
      </c>
      <c r="G55" s="42">
        <f t="shared" si="1"/>
        <v>0.9825305361216885</v>
      </c>
    </row>
    <row r="56" spans="1:9" x14ac:dyDescent="0.2">
      <c r="A56" s="16" t="s">
        <v>114</v>
      </c>
      <c r="B56" s="95" t="s">
        <v>145</v>
      </c>
      <c r="C56" s="18">
        <v>96630.200000000012</v>
      </c>
      <c r="D56" s="18">
        <v>101871.25</v>
      </c>
      <c r="E56" s="18">
        <v>94946.11</v>
      </c>
      <c r="F56" s="41">
        <f t="shared" si="2"/>
        <v>0.98257180467390104</v>
      </c>
      <c r="G56" s="41">
        <f t="shared" si="1"/>
        <v>0.93202066333730071</v>
      </c>
    </row>
    <row r="57" spans="1:9" x14ac:dyDescent="0.2">
      <c r="A57" s="49" t="s">
        <v>115</v>
      </c>
      <c r="B57" s="96" t="s">
        <v>116</v>
      </c>
      <c r="C57" s="51">
        <v>96630.200000000012</v>
      </c>
      <c r="D57" s="51">
        <v>101871.25</v>
      </c>
      <c r="E57" s="51">
        <v>94946.11</v>
      </c>
      <c r="F57" s="101">
        <f t="shared" si="2"/>
        <v>0.98257180467390104</v>
      </c>
      <c r="G57" s="101">
        <f t="shared" si="1"/>
        <v>0.93202066333730071</v>
      </c>
    </row>
    <row r="58" spans="1:9" x14ac:dyDescent="0.2">
      <c r="A58" s="16" t="s">
        <v>117</v>
      </c>
      <c r="B58" s="95" t="s">
        <v>146</v>
      </c>
      <c r="C58" s="18">
        <v>331063.77</v>
      </c>
      <c r="D58" s="18">
        <v>331063.77</v>
      </c>
      <c r="E58" s="18">
        <v>331063.77</v>
      </c>
      <c r="F58" s="41">
        <f t="shared" si="2"/>
        <v>1</v>
      </c>
      <c r="G58" s="41">
        <f t="shared" si="1"/>
        <v>1</v>
      </c>
    </row>
    <row r="59" spans="1:9" x14ac:dyDescent="0.2">
      <c r="A59" s="49" t="s">
        <v>118</v>
      </c>
      <c r="B59" s="96" t="s">
        <v>119</v>
      </c>
      <c r="C59" s="51">
        <v>331063.77</v>
      </c>
      <c r="D59" s="51">
        <v>331063.77</v>
      </c>
      <c r="E59" s="51">
        <v>331063.77</v>
      </c>
      <c r="F59" s="101">
        <f t="shared" si="2"/>
        <v>1</v>
      </c>
      <c r="G59" s="101">
        <f t="shared" si="1"/>
        <v>1</v>
      </c>
    </row>
    <row r="60" spans="1:9" x14ac:dyDescent="0.2">
      <c r="A60" s="16" t="s">
        <v>120</v>
      </c>
      <c r="B60" s="95" t="s">
        <v>147</v>
      </c>
      <c r="C60" s="18">
        <v>0</v>
      </c>
      <c r="D60" s="18">
        <v>1248.31</v>
      </c>
      <c r="E60" s="18">
        <v>588.5</v>
      </c>
      <c r="F60" s="60" t="s">
        <v>186</v>
      </c>
      <c r="G60" s="41">
        <f t="shared" si="1"/>
        <v>0.4714373833422788</v>
      </c>
    </row>
    <row r="61" spans="1:9" ht="24" x14ac:dyDescent="0.2">
      <c r="A61" s="49" t="s">
        <v>121</v>
      </c>
      <c r="B61" s="109" t="s">
        <v>122</v>
      </c>
      <c r="C61" s="81">
        <v>0</v>
      </c>
      <c r="D61" s="81">
        <v>1248.31</v>
      </c>
      <c r="E61" s="81">
        <v>588.5</v>
      </c>
      <c r="F61" s="102" t="s">
        <v>186</v>
      </c>
      <c r="G61" s="103">
        <f t="shared" si="1"/>
        <v>0.4714373833422788</v>
      </c>
    </row>
    <row r="62" spans="1:9" x14ac:dyDescent="0.2">
      <c r="A62" s="82"/>
      <c r="B62" s="110" t="s">
        <v>123</v>
      </c>
      <c r="C62" s="73">
        <f>C6+C27+C51+C55</f>
        <v>3898154.3299999996</v>
      </c>
      <c r="D62" s="73">
        <f t="shared" ref="D62:E62" si="3">D6+D27+D51+D55</f>
        <v>4204394.09</v>
      </c>
      <c r="E62" s="73">
        <f t="shared" si="3"/>
        <v>3462450.1700000004</v>
      </c>
      <c r="F62" s="89">
        <f>E62/C62</f>
        <v>0.88822808870166015</v>
      </c>
      <c r="G62" s="89">
        <f t="shared" si="1"/>
        <v>0.8235313093592519</v>
      </c>
    </row>
    <row r="63" spans="1:9" x14ac:dyDescent="0.2">
      <c r="A63" s="104"/>
      <c r="C63" s="105"/>
    </row>
    <row r="64" spans="1:9" x14ac:dyDescent="0.2">
      <c r="A64" s="287" t="s">
        <v>186</v>
      </c>
      <c r="B64" s="381" t="s">
        <v>187</v>
      </c>
      <c r="C64" s="381"/>
      <c r="D64" s="381"/>
      <c r="E64" s="381"/>
    </row>
    <row r="65" spans="1:3" x14ac:dyDescent="0.2">
      <c r="A65" s="104"/>
      <c r="C65" s="105"/>
    </row>
    <row r="66" spans="1:3" x14ac:dyDescent="0.2">
      <c r="A66" s="104"/>
      <c r="C66" s="105"/>
    </row>
    <row r="67" spans="1:3" x14ac:dyDescent="0.2">
      <c r="C67" s="105"/>
    </row>
    <row r="68" spans="1:3" x14ac:dyDescent="0.2">
      <c r="A68" s="104"/>
      <c r="C68" s="105"/>
    </row>
    <row r="69" spans="1:3" x14ac:dyDescent="0.2">
      <c r="A69" s="104"/>
      <c r="C69" s="105"/>
    </row>
  </sheetData>
  <mergeCells count="7">
    <mergeCell ref="B64:E64"/>
    <mergeCell ref="A4:A5"/>
    <mergeCell ref="F4:G4"/>
    <mergeCell ref="E4:E5"/>
    <mergeCell ref="D4:D5"/>
    <mergeCell ref="C4:C5"/>
    <mergeCell ref="B4:B5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INICIO</vt:lpstr>
      <vt:lpstr>CONTENIDO</vt:lpstr>
      <vt:lpstr>POA</vt:lpstr>
      <vt:lpstr>INGRESOS</vt:lpstr>
      <vt:lpstr>GASTOS</vt:lpstr>
      <vt:lpstr>Población</vt:lpstr>
      <vt:lpstr>Aspectos Económicos</vt:lpstr>
      <vt:lpstr>Ingresos Dev vs Cod</vt:lpstr>
      <vt:lpstr>Gastos Dev vs. Cod</vt:lpstr>
      <vt:lpstr>Gtos. Compromiso vs Ejecutado</vt:lpstr>
      <vt:lpstr>Recaudado vs Devengado</vt:lpstr>
      <vt:lpstr>Participación Ing - Gtos</vt:lpstr>
      <vt:lpstr>Reformas vs Asignación Inicial</vt:lpstr>
      <vt:lpstr>Indicadores</vt:lpstr>
      <vt:lpstr>Indicadores II</vt:lpstr>
      <vt:lpstr>Variación</vt:lpstr>
    </vt:vector>
  </TitlesOfParts>
  <Company>TuSoft.org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emipafel</dc:creator>
  <cp:lastModifiedBy>emipafel</cp:lastModifiedBy>
  <dcterms:created xsi:type="dcterms:W3CDTF">2017-12-20T22:16:23Z</dcterms:created>
  <dcterms:modified xsi:type="dcterms:W3CDTF">2018-04-10T02:08:17Z</dcterms:modified>
</cp:coreProperties>
</file>