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20115" windowHeight="8010" firstSheet="2" activeTab="5"/>
  </bookViews>
  <sheets>
    <sheet name="AnteproyectoIngresos" sheetId="2" r:id="rId1"/>
    <sheet name="Anteproyectogastos" sheetId="1" r:id="rId2"/>
    <sheet name="EvaluacionIngresos" sheetId="8" r:id="rId3"/>
    <sheet name="EvaluacionGastos" sheetId="9" r:id="rId4"/>
    <sheet name="EjecucionPresupuestaria" sheetId="10" r:id="rId5"/>
    <sheet name="FichaTecnica" sheetId="11" r:id="rId6"/>
  </sheets>
  <externalReferences>
    <externalReference r:id="rId7"/>
    <externalReference r:id="rId8"/>
  </externalReferences>
  <calcPr calcId="144525"/>
</workbook>
</file>

<file path=xl/calcChain.xml><?xml version="1.0" encoding="utf-8"?>
<calcChain xmlns="http://schemas.openxmlformats.org/spreadsheetml/2006/main">
  <c r="F6" i="11" l="1"/>
  <c r="H6" i="11"/>
  <c r="I6" i="11"/>
  <c r="D7" i="11"/>
  <c r="F7" i="11"/>
  <c r="H7" i="11"/>
  <c r="I7" i="11"/>
  <c r="D8" i="11"/>
  <c r="F8" i="11"/>
  <c r="H8" i="11"/>
  <c r="I8" i="11"/>
  <c r="D9" i="11"/>
  <c r="F9" i="11"/>
  <c r="H9" i="11"/>
  <c r="I9" i="11"/>
  <c r="D10" i="11"/>
  <c r="E10" i="11"/>
  <c r="F10" i="11" s="1"/>
  <c r="I10" i="11"/>
  <c r="D10" i="9" l="1"/>
  <c r="F10" i="9"/>
  <c r="D11" i="9"/>
  <c r="F11" i="9"/>
  <c r="D12" i="9"/>
  <c r="F12" i="9"/>
  <c r="D13" i="9"/>
  <c r="F13" i="9"/>
  <c r="B14" i="9"/>
  <c r="C14" i="9"/>
  <c r="D14" i="9"/>
  <c r="E14" i="9"/>
  <c r="F14" i="9"/>
  <c r="D18" i="9"/>
  <c r="F18" i="9"/>
  <c r="D19" i="9"/>
  <c r="F19" i="9"/>
  <c r="D20" i="9"/>
  <c r="F20" i="9"/>
  <c r="D21" i="9"/>
  <c r="F21" i="9"/>
  <c r="D22" i="9"/>
  <c r="F22" i="9"/>
  <c r="B23" i="9"/>
  <c r="C23" i="9"/>
  <c r="D23" i="9" s="1"/>
  <c r="E23" i="9"/>
  <c r="F23" i="9" s="1"/>
  <c r="D27" i="9"/>
  <c r="F27" i="9"/>
  <c r="D28" i="9"/>
  <c r="F28" i="9"/>
  <c r="D29" i="9"/>
  <c r="F29" i="9"/>
  <c r="D30" i="9"/>
  <c r="F30" i="9"/>
  <c r="D31" i="9"/>
  <c r="F31" i="9"/>
  <c r="B32" i="9"/>
  <c r="C32" i="9"/>
  <c r="D32" i="9"/>
  <c r="E32" i="9"/>
  <c r="F32" i="9"/>
  <c r="D36" i="9"/>
  <c r="F36" i="9"/>
  <c r="D37" i="9"/>
  <c r="F37" i="9"/>
  <c r="B38" i="9"/>
  <c r="C38" i="9"/>
  <c r="D38" i="9" s="1"/>
  <c r="E38" i="9"/>
  <c r="F38" i="9" s="1"/>
  <c r="D42" i="9"/>
  <c r="F42" i="9"/>
  <c r="D43" i="9"/>
  <c r="F43" i="9"/>
  <c r="D44" i="9"/>
  <c r="F44" i="9"/>
  <c r="B45" i="9"/>
  <c r="C45" i="9"/>
  <c r="D45" i="9"/>
  <c r="E45" i="9"/>
  <c r="F45" i="9"/>
  <c r="D10" i="8"/>
  <c r="F10" i="8"/>
  <c r="D11" i="8"/>
  <c r="F11" i="8"/>
  <c r="D12" i="8"/>
  <c r="B13" i="8"/>
  <c r="C13" i="8"/>
  <c r="D13" i="8"/>
  <c r="D17" i="8"/>
  <c r="F17" i="8"/>
  <c r="D18" i="8"/>
  <c r="F18" i="8"/>
  <c r="D19" i="8"/>
  <c r="F19" i="8"/>
  <c r="D20" i="8"/>
  <c r="F20" i="8"/>
  <c r="D21" i="8"/>
  <c r="F21" i="8"/>
  <c r="D22" i="8"/>
  <c r="F22" i="8"/>
  <c r="B23" i="8"/>
  <c r="C23" i="8"/>
  <c r="D23" i="8" s="1"/>
  <c r="E23" i="8"/>
  <c r="F23" i="8" s="1"/>
  <c r="D27" i="8"/>
  <c r="F27" i="8"/>
  <c r="B28" i="8"/>
  <c r="C28" i="8"/>
  <c r="D28" i="8"/>
  <c r="E28" i="8"/>
  <c r="F28" i="8"/>
  <c r="D32" i="8"/>
  <c r="F32" i="8"/>
  <c r="D33" i="8"/>
  <c r="E33" i="8"/>
  <c r="F33" i="8" s="1"/>
  <c r="D34" i="8"/>
  <c r="F34" i="8"/>
  <c r="B35" i="8"/>
  <c r="C35" i="8"/>
  <c r="D35" i="8"/>
  <c r="E35" i="8"/>
  <c r="F35" i="8"/>
  <c r="E12" i="8" l="1"/>
  <c r="F12" i="8" l="1"/>
  <c r="E13" i="8"/>
  <c r="F13" i="8" s="1"/>
  <c r="D26" i="2" l="1"/>
  <c r="C27" i="2"/>
  <c r="D24" i="2" s="1"/>
  <c r="C21" i="2"/>
  <c r="D18" i="2" s="1"/>
  <c r="C15" i="2"/>
  <c r="D9" i="2" s="1"/>
  <c r="D25" i="2" l="1"/>
  <c r="D19" i="2"/>
  <c r="D20" i="2"/>
  <c r="D21" i="2" s="1"/>
  <c r="D14" i="2"/>
  <c r="D12" i="2"/>
  <c r="D10" i="2"/>
  <c r="D13" i="2"/>
  <c r="D11" i="2"/>
  <c r="D7" i="1"/>
  <c r="C7" i="1"/>
  <c r="C6" i="2"/>
  <c r="D4" i="2" s="1"/>
  <c r="D15" i="2" l="1"/>
  <c r="D5" i="2"/>
</calcChain>
</file>

<file path=xl/sharedStrings.xml><?xml version="1.0" encoding="utf-8"?>
<sst xmlns="http://schemas.openxmlformats.org/spreadsheetml/2006/main" count="267" uniqueCount="147">
  <si>
    <t>ANTEPROECTO DE GASTOS</t>
  </si>
  <si>
    <t>PROFORMA</t>
  </si>
  <si>
    <t>%</t>
  </si>
  <si>
    <t>GASTOS CORRIENTES</t>
  </si>
  <si>
    <t>GASTOS DE INVERSIÓN</t>
  </si>
  <si>
    <t>GASTOS DE CAPITAL</t>
  </si>
  <si>
    <t>TOTAL DE GASTOS</t>
  </si>
  <si>
    <t>PREVISIÓN DE INGRESOS</t>
  </si>
  <si>
    <t>INGRESOS CORRIENTES</t>
  </si>
  <si>
    <t>INGRESOS DE CAPITAL</t>
  </si>
  <si>
    <t>INGRESOS DE FINANCIAMINETO</t>
  </si>
  <si>
    <t>TOTAL</t>
  </si>
  <si>
    <t>IMPUESTOS</t>
  </si>
  <si>
    <t>TASAS Y CONTRIBUCIONES</t>
  </si>
  <si>
    <t>VENTA DE BIENES Y SERVICIOS</t>
  </si>
  <si>
    <t>RENTA DE INVERSIONES Y MULTAS</t>
  </si>
  <si>
    <t>TRANSFERENCIAS Y DONACIONES CORRIENTES</t>
  </si>
  <si>
    <t>OTROS INGRESOS</t>
  </si>
  <si>
    <t>TRANSFERENCIAS DE CAPITAL E INVERSION SECTOR PUBLICO</t>
  </si>
  <si>
    <t>APORT. Y PARTIC. DE CAPITAL E INVERSION REG. SECCCIONAL AUTO.</t>
  </si>
  <si>
    <t>ASIGNACION PRES. DE VALORES EQUIV. IVA</t>
  </si>
  <si>
    <t>FINANCIAMIENTO PUBLICO</t>
  </si>
  <si>
    <t>SALDOS DISPONIBLES</t>
  </si>
  <si>
    <t>CUENTAS PENDIENTES POR COBRAR</t>
  </si>
  <si>
    <t xml:space="preserve">APLICACIÓN DE FINANCIAMIENTO </t>
  </si>
  <si>
    <t>INGRESOS DE FINANCIAMIENTO</t>
  </si>
  <si>
    <t>Cuentas Pendientes por Cobrar</t>
  </si>
  <si>
    <t>Saldos Disponibles</t>
  </si>
  <si>
    <t xml:space="preserve">Financiamiento Público </t>
  </si>
  <si>
    <t xml:space="preserve">        % RECAUDADO</t>
  </si>
  <si>
    <t>RECAUDADO</t>
  </si>
  <si>
    <t xml:space="preserve">       % EJECUTADO</t>
  </si>
  <si>
    <t>EJECUTADO</t>
  </si>
  <si>
    <t>CODIFICADO</t>
  </si>
  <si>
    <t xml:space="preserve">Ingresos de Financiamiento </t>
  </si>
  <si>
    <t>Transferencias y donaciones de capital e inversión</t>
  </si>
  <si>
    <t>Ingresos de Capital</t>
  </si>
  <si>
    <t>Otros ingresos</t>
  </si>
  <si>
    <t>Transferencias y donaciones corrientes</t>
  </si>
  <si>
    <t>Renta de inversiones y multas</t>
  </si>
  <si>
    <t>Venta de bienes y servicios</t>
  </si>
  <si>
    <t>Tasas y contribuciones</t>
  </si>
  <si>
    <t>Impuestos</t>
  </si>
  <si>
    <t>Ingresos Corrientes</t>
  </si>
  <si>
    <t>CODIGOS</t>
  </si>
  <si>
    <t>INGRESOS 2016</t>
  </si>
  <si>
    <t>Evaluación Presupuestaria de Ingresos</t>
  </si>
  <si>
    <t>Excelente</t>
  </si>
  <si>
    <t>91% a 100%</t>
  </si>
  <si>
    <t>Muy Bueno</t>
  </si>
  <si>
    <t>81% a 90%</t>
  </si>
  <si>
    <t>Bueno</t>
  </si>
  <si>
    <t>61% a 80%</t>
  </si>
  <si>
    <t>Ineficaz/ Deficiente</t>
  </si>
  <si>
    <t>0% a 60%</t>
  </si>
  <si>
    <t>CRITERIOS</t>
  </si>
  <si>
    <t>PORCENTAJE</t>
  </si>
  <si>
    <t xml:space="preserve">CRITERIOS Y PORCENTAJES DEL NIVEL DE CUMPLIMIENTO </t>
  </si>
  <si>
    <t>Otros pasivos</t>
  </si>
  <si>
    <t>Pasivo circulante</t>
  </si>
  <si>
    <t>Amortización de deuda pública</t>
  </si>
  <si>
    <t>PAGADO</t>
  </si>
  <si>
    <t>Aplicación de Financiamiento</t>
  </si>
  <si>
    <t>Inversiones financieras</t>
  </si>
  <si>
    <t>Bienes de larga duración</t>
  </si>
  <si>
    <t xml:space="preserve">Gastos de Capital </t>
  </si>
  <si>
    <t>Transferencias y donaciones para inversión</t>
  </si>
  <si>
    <t>Otros gastos de inversión</t>
  </si>
  <si>
    <t>Obras públicas</t>
  </si>
  <si>
    <t>Bienes y servicios de inversión</t>
  </si>
  <si>
    <t>Gastos en personal</t>
  </si>
  <si>
    <t>Gastos de Inversión</t>
  </si>
  <si>
    <t>Otros gastos corrientes</t>
  </si>
  <si>
    <t>Gastos financieros</t>
  </si>
  <si>
    <t>Bienes y servicios de consumo</t>
  </si>
  <si>
    <t>Gastos Corrientes</t>
  </si>
  <si>
    <t>APLICACIÓN DE FINANCIAMIENTO</t>
  </si>
  <si>
    <t xml:space="preserve">CODIGOS </t>
  </si>
  <si>
    <t>GASTOS 2016</t>
  </si>
  <si>
    <t>Evaluación Presupuestaria de Gastos</t>
  </si>
  <si>
    <t>Estado de ejecución presupuestaria</t>
  </si>
  <si>
    <t>Los ingresos deben cubrir los gastos</t>
  </si>
  <si>
    <t>Porcentaje de equilibrio de ingresos y gastos</t>
  </si>
  <si>
    <t>Cedula de gastos 2016</t>
  </si>
  <si>
    <t>Pagar todos los gastos que fueron ejecutados</t>
  </si>
  <si>
    <t>Indicador de eficiencia de pago de gastos</t>
  </si>
  <si>
    <t>Cedula de ingresos 2016</t>
  </si>
  <si>
    <t>La gestión realizada permita recaudar el total de ingresos ejecutados</t>
  </si>
  <si>
    <t>indicador a la eficiencia en la recaudación de ingresos</t>
  </si>
  <si>
    <t>El total de los gastos codificados sean ejecutados</t>
  </si>
  <si>
    <t>Indicador de ejecución de gastos</t>
  </si>
  <si>
    <t>El total de los ingresos codificados sean ejecutados</t>
  </si>
  <si>
    <t>Indicador de ejecución de ingresos</t>
  </si>
  <si>
    <t xml:space="preserve">Cantidad </t>
  </si>
  <si>
    <t>Brecha</t>
  </si>
  <si>
    <t>Fuentes de Verificación</t>
  </si>
  <si>
    <t>%  Ejecución</t>
  </si>
  <si>
    <t>Cantidad</t>
  </si>
  <si>
    <t>Estándar</t>
  </si>
  <si>
    <t>Factor clave de éxito</t>
  </si>
  <si>
    <t>Formula del Indicador</t>
  </si>
  <si>
    <t>Nombre del Indicador</t>
  </si>
  <si>
    <t>INDICADORES</t>
  </si>
  <si>
    <t>GAD MUNICIPAL DEL CANTÓN BIBLIÁN PERIODO 2016</t>
  </si>
  <si>
    <t xml:space="preserve">FICHA TÉCNICA </t>
  </si>
  <si>
    <t>-</t>
  </si>
  <si>
    <t xml:space="preserve"> SUPERAVIT/DEFICIT PRESUPUESTARIO </t>
  </si>
  <si>
    <t>TOTAL, GASTOS</t>
  </si>
  <si>
    <t>TOTAL, INGRESOS</t>
  </si>
  <si>
    <t>SUPERAVIT/DEFICIT FINANCIAMIENTO</t>
  </si>
  <si>
    <t>9.9</t>
  </si>
  <si>
    <t>9.7</t>
  </si>
  <si>
    <t>9.6</t>
  </si>
  <si>
    <t>APLICACIÓN DEL FINANCIAMIENTO</t>
  </si>
  <si>
    <t>3.8</t>
  </si>
  <si>
    <t>3.7</t>
  </si>
  <si>
    <t>3.6</t>
  </si>
  <si>
    <t>SUPERAVIT/DEFICIT INVERSION</t>
  </si>
  <si>
    <t>8.7</t>
  </si>
  <si>
    <t>8.4</t>
  </si>
  <si>
    <t>7.8</t>
  </si>
  <si>
    <t>7.7</t>
  </si>
  <si>
    <t>7.5</t>
  </si>
  <si>
    <t>7.3</t>
  </si>
  <si>
    <t>7.1</t>
  </si>
  <si>
    <t>2.8</t>
  </si>
  <si>
    <t>SUPERAVIT/DEFICIT CORRIENTE</t>
  </si>
  <si>
    <t>5.8</t>
  </si>
  <si>
    <t>5.7</t>
  </si>
  <si>
    <t>5.6</t>
  </si>
  <si>
    <t>5.3</t>
  </si>
  <si>
    <t>5.1</t>
  </si>
  <si>
    <t>1.9</t>
  </si>
  <si>
    <t>1.8</t>
  </si>
  <si>
    <t>1.7</t>
  </si>
  <si>
    <t>1.4</t>
  </si>
  <si>
    <t>1.3</t>
  </si>
  <si>
    <t>1.1</t>
  </si>
  <si>
    <t xml:space="preserve">DESVIACIÓN </t>
  </si>
  <si>
    <t xml:space="preserve"> EJECUCIÓN </t>
  </si>
  <si>
    <t xml:space="preserve">PRESUPUESTO </t>
  </si>
  <si>
    <t xml:space="preserve"> DENOMINACION </t>
  </si>
  <si>
    <t xml:space="preserve"> CUENTAS </t>
  </si>
  <si>
    <t xml:space="preserve"> Hasta: </t>
  </si>
  <si>
    <t xml:space="preserve"> Desde: </t>
  </si>
  <si>
    <t xml:space="preserve"> ESTADO DE EJECUCION PRESUPUESTARIA </t>
  </si>
  <si>
    <t xml:space="preserve">MUNICIPIO DE BIBLIAN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</si>
</sst>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000\ _€_-;\-* #,##0.000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1" xfId="0" applyBorder="1"/>
    <xf numFmtId="43" fontId="0" fillId="0" borderId="1" xfId="1" applyFont="1" applyBorder="1"/>
    <xf numFmtId="9" fontId="0" fillId="0" borderId="1" xfId="2" applyFont="1" applyBorder="1"/>
    <xf numFmtId="0" fontId="0" fillId="0" borderId="0" xfId="0" applyNumberFormat="1"/>
    <xf numFmtId="164" fontId="0" fillId="0" borderId="0" xfId="0" applyNumberFormat="1"/>
    <xf numFmtId="9" fontId="0" fillId="0" borderId="1" xfId="0" applyNumberFormat="1" applyBorder="1"/>
    <xf numFmtId="43" fontId="0" fillId="0" borderId="1" xfId="0" applyNumberFormat="1" applyBorder="1"/>
    <xf numFmtId="0" fontId="0" fillId="0" borderId="0" xfId="0" applyFont="1"/>
    <xf numFmtId="9" fontId="2" fillId="0" borderId="2" xfId="2" applyFont="1" applyBorder="1" applyAlignment="1">
      <alignment vertical="center" wrapText="1"/>
    </xf>
    <xf numFmtId="43" fontId="2" fillId="0" borderId="2" xfId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9" fontId="0" fillId="0" borderId="2" xfId="2" applyFont="1" applyBorder="1" applyAlignment="1">
      <alignment vertical="center" wrapText="1"/>
    </xf>
    <xf numFmtId="43" fontId="0" fillId="0" borderId="2" xfId="1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10" fontId="2" fillId="0" borderId="2" xfId="0" applyNumberFormat="1" applyFont="1" applyBorder="1" applyAlignment="1">
      <alignment vertical="center" wrapText="1"/>
    </xf>
    <xf numFmtId="10" fontId="2" fillId="0" borderId="2" xfId="2" applyNumberFormat="1" applyFont="1" applyBorder="1" applyAlignment="1">
      <alignment vertical="center" wrapText="1"/>
    </xf>
    <xf numFmtId="10" fontId="0" fillId="0" borderId="2" xfId="0" applyNumberFormat="1" applyFont="1" applyBorder="1" applyAlignment="1">
      <alignment vertical="center" wrapText="1"/>
    </xf>
    <xf numFmtId="10" fontId="0" fillId="0" borderId="2" xfId="2" applyNumberFormat="1" applyFont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0" xfId="0" applyFont="1" applyAlignment="1"/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10" fontId="0" fillId="0" borderId="6" xfId="2" applyNumberFormat="1" applyFont="1" applyBorder="1"/>
    <xf numFmtId="10" fontId="0" fillId="0" borderId="7" xfId="2" applyNumberFormat="1" applyFont="1" applyBorder="1"/>
    <xf numFmtId="0" fontId="0" fillId="0" borderId="3" xfId="0" applyBorder="1" applyAlignment="1">
      <alignment vertical="center" wrapText="1"/>
    </xf>
    <xf numFmtId="10" fontId="0" fillId="0" borderId="8" xfId="2" applyNumberFormat="1" applyFont="1" applyBorder="1" applyAlignment="1">
      <alignment vertical="center"/>
    </xf>
    <xf numFmtId="10" fontId="0" fillId="0" borderId="3" xfId="2" applyNumberFormat="1" applyFont="1" applyBorder="1"/>
    <xf numFmtId="0" fontId="2" fillId="0" borderId="3" xfId="0" applyFont="1" applyBorder="1" applyAlignment="1">
      <alignment vertical="center"/>
    </xf>
    <xf numFmtId="10" fontId="0" fillId="0" borderId="6" xfId="2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10" fontId="0" fillId="0" borderId="7" xfId="2" applyNumberFormat="1" applyFont="1" applyBorder="1" applyAlignment="1">
      <alignment vertical="center"/>
    </xf>
    <xf numFmtId="10" fontId="0" fillId="0" borderId="8" xfId="2" applyNumberFormat="1" applyFont="1" applyBorder="1"/>
    <xf numFmtId="43" fontId="0" fillId="0" borderId="5" xfId="1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0" fontId="0" fillId="0" borderId="9" xfId="2" applyNumberFormat="1" applyFont="1" applyBorder="1" applyAlignment="1">
      <alignment vertical="center"/>
    </xf>
    <xf numFmtId="43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10" fontId="0" fillId="0" borderId="10" xfId="0" applyNumberFormat="1" applyBorder="1" applyAlignment="1">
      <alignment vertical="center"/>
    </xf>
    <xf numFmtId="43" fontId="0" fillId="0" borderId="10" xfId="1" applyFont="1" applyBorder="1" applyAlignment="1">
      <alignment vertical="center"/>
    </xf>
    <xf numFmtId="0" fontId="0" fillId="0" borderId="10" xfId="0" applyBorder="1"/>
    <xf numFmtId="0" fontId="0" fillId="0" borderId="11" xfId="0" applyBorder="1" applyAlignment="1">
      <alignment horizontal="left" vertical="center" wrapText="1"/>
    </xf>
    <xf numFmtId="10" fontId="0" fillId="0" borderId="12" xfId="2" applyNumberFormat="1" applyFont="1" applyBorder="1" applyAlignment="1">
      <alignment vertical="center"/>
    </xf>
    <xf numFmtId="4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10" fontId="0" fillId="0" borderId="1" xfId="0" applyNumberForma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0" fillId="0" borderId="13" xfId="0" applyBorder="1" applyAlignment="1">
      <alignment horizontal="left" vertical="center" wrapText="1"/>
    </xf>
    <xf numFmtId="10" fontId="0" fillId="0" borderId="14" xfId="2" applyNumberFormat="1" applyFont="1" applyBorder="1" applyAlignment="1">
      <alignment vertical="center"/>
    </xf>
    <xf numFmtId="43" fontId="0" fillId="0" borderId="15" xfId="0" applyNumberFormat="1" applyBorder="1" applyAlignment="1">
      <alignment vertical="center"/>
    </xf>
    <xf numFmtId="0" fontId="0" fillId="0" borderId="15" xfId="0" applyBorder="1" applyAlignment="1">
      <alignment vertical="center" wrapText="1"/>
    </xf>
    <xf numFmtId="10" fontId="0" fillId="0" borderId="15" xfId="0" applyNumberFormat="1" applyBorder="1" applyAlignment="1">
      <alignment vertical="center"/>
    </xf>
    <xf numFmtId="43" fontId="0" fillId="0" borderId="15" xfId="1" applyFont="1" applyBorder="1" applyAlignment="1">
      <alignment vertical="center"/>
    </xf>
    <xf numFmtId="0" fontId="0" fillId="0" borderId="15" xfId="0" applyBorder="1"/>
    <xf numFmtId="0" fontId="0" fillId="0" borderId="16" xfId="0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4" fontId="4" fillId="2" borderId="30" xfId="0" applyNumberFormat="1" applyFont="1" applyFill="1" applyBorder="1" applyAlignment="1">
      <alignment horizontal="center" vertical="center" wrapText="1"/>
    </xf>
    <xf numFmtId="14" fontId="4" fillId="2" borderId="28" xfId="0" applyNumberFormat="1" applyFont="1" applyFill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right" vertical="center" wrapText="1"/>
    </xf>
    <xf numFmtId="0" fontId="3" fillId="2" borderId="29" xfId="0" applyFont="1" applyFill="1" applyBorder="1" applyAlignment="1">
      <alignment horizontal="right" vertical="center" wrapText="1"/>
    </xf>
    <xf numFmtId="0" fontId="3" fillId="2" borderId="28" xfId="0" applyFont="1" applyFill="1" applyBorder="1" applyAlignment="1">
      <alignment horizontal="right" vertical="center" wrapText="1"/>
    </xf>
    <xf numFmtId="0" fontId="3" fillId="0" borderId="30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28" xfId="0" applyFont="1" applyBorder="1" applyAlignment="1">
      <alignment horizontal="right" vertical="center" wrapText="1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AnteproyectoIngresos!$C$2</c:f>
              <c:strCache>
                <c:ptCount val="1"/>
                <c:pt idx="0">
                  <c:v>PROFORMA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AnteproyectoIngresos!$B$3:$B$5</c:f>
              <c:strCache>
                <c:ptCount val="3"/>
                <c:pt idx="0">
                  <c:v>INGRESOS CORRIENTES</c:v>
                </c:pt>
                <c:pt idx="1">
                  <c:v>INGRESOS DE CAPITAL</c:v>
                </c:pt>
                <c:pt idx="2">
                  <c:v>INGRESOS DE FINANCIAMINETO</c:v>
                </c:pt>
              </c:strCache>
            </c:strRef>
          </c:cat>
          <c:val>
            <c:numRef>
              <c:f>AnteproyectoIngresos!$C$3:$C$5</c:f>
              <c:numCache>
                <c:formatCode>_(* #,##0.00_);_(* \(#,##0.00\);_(* "-"??_);_(@_)</c:formatCode>
                <c:ptCount val="3"/>
                <c:pt idx="0">
                  <c:v>2415714.1</c:v>
                </c:pt>
                <c:pt idx="1">
                  <c:v>3933252.41</c:v>
                </c:pt>
                <c:pt idx="2">
                  <c:v>3954518.02</c:v>
                </c:pt>
              </c:numCache>
            </c:numRef>
          </c:val>
        </c:ser>
        <c:ser>
          <c:idx val="1"/>
          <c:order val="1"/>
          <c:tx>
            <c:strRef>
              <c:f>AnteproyectoIngresos!$D$2</c:f>
              <c:strCache>
                <c:ptCount val="1"/>
                <c:pt idx="0">
                  <c:v>%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AnteproyectoIngresos!$B$3:$B$5</c:f>
              <c:strCache>
                <c:ptCount val="3"/>
                <c:pt idx="0">
                  <c:v>INGRESOS CORRIENTES</c:v>
                </c:pt>
                <c:pt idx="1">
                  <c:v>INGRESOS DE CAPITAL</c:v>
                </c:pt>
                <c:pt idx="2">
                  <c:v>INGRESOS DE FINANCIAMINETO</c:v>
                </c:pt>
              </c:strCache>
            </c:strRef>
          </c:cat>
          <c:val>
            <c:numRef>
              <c:f>AnteproyectoIngresos!$D$3:$D$5</c:f>
              <c:numCache>
                <c:formatCode>0%</c:formatCode>
                <c:ptCount val="3"/>
                <c:pt idx="0">
                  <c:v>0.24</c:v>
                </c:pt>
                <c:pt idx="1">
                  <c:v>0.38174002188752743</c:v>
                </c:pt>
                <c:pt idx="2">
                  <c:v>0.3838039459840874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GASTOS</a:t>
            </a:r>
            <a:r>
              <a:rPr lang="es-ES" baseline="0"/>
              <a:t> DE INVERSIÓN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[2]GASTOS!$B$26</c:f>
              <c:strCache>
                <c:ptCount val="1"/>
                <c:pt idx="0">
                  <c:v>CODIFICADO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[2]GASTOS!$A$27:$A$31</c:f>
              <c:strCache>
                <c:ptCount val="5"/>
                <c:pt idx="0">
                  <c:v>Gastos en personal</c:v>
                </c:pt>
                <c:pt idx="1">
                  <c:v>Bienes y servicios de inversión</c:v>
                </c:pt>
                <c:pt idx="2">
                  <c:v>Obras públicas</c:v>
                </c:pt>
                <c:pt idx="3">
                  <c:v>Otros gastos de inversión</c:v>
                </c:pt>
                <c:pt idx="4">
                  <c:v>Transferencias y donaciones para inversión</c:v>
                </c:pt>
              </c:strCache>
            </c:strRef>
          </c:cat>
          <c:val>
            <c:numRef>
              <c:f>[2]GASTOS!$B$27:$B$31</c:f>
              <c:numCache>
                <c:formatCode>General</c:formatCode>
                <c:ptCount val="5"/>
                <c:pt idx="0">
                  <c:v>1456609.2900000003</c:v>
                </c:pt>
                <c:pt idx="1">
                  <c:v>858049.16</c:v>
                </c:pt>
                <c:pt idx="2">
                  <c:v>3643921.86</c:v>
                </c:pt>
                <c:pt idx="3">
                  <c:v>463800.01</c:v>
                </c:pt>
                <c:pt idx="4">
                  <c:v>1231492.3599999999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51-4F8D-A127-2CC73FF689B7}"/>
            </c:ext>
          </c:extLst>
        </c:ser>
        <c:ser>
          <c:idx val="1"/>
          <c:order val="1"/>
          <c:tx>
            <c:strRef>
              <c:f>[2]GASTOS!$C$26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[2]GASTOS!$A$27:$A$31</c:f>
              <c:strCache>
                <c:ptCount val="5"/>
                <c:pt idx="0">
                  <c:v>Gastos en personal</c:v>
                </c:pt>
                <c:pt idx="1">
                  <c:v>Bienes y servicios de inversión</c:v>
                </c:pt>
                <c:pt idx="2">
                  <c:v>Obras públicas</c:v>
                </c:pt>
                <c:pt idx="3">
                  <c:v>Otros gastos de inversión</c:v>
                </c:pt>
                <c:pt idx="4">
                  <c:v>Transferencias y donaciones para inversión</c:v>
                </c:pt>
              </c:strCache>
            </c:strRef>
          </c:cat>
          <c:val>
            <c:numRef>
              <c:f>[2]GASTOS!$C$27:$C$31</c:f>
              <c:numCache>
                <c:formatCode>General</c:formatCode>
                <c:ptCount val="5"/>
                <c:pt idx="0">
                  <c:v>1309613.2000000002</c:v>
                </c:pt>
                <c:pt idx="1">
                  <c:v>611010.25</c:v>
                </c:pt>
                <c:pt idx="2">
                  <c:v>1232765.6200000001</c:v>
                </c:pt>
                <c:pt idx="3">
                  <c:v>37608.14</c:v>
                </c:pt>
                <c:pt idx="4">
                  <c:v>1125471.52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51-4F8D-A127-2CC73FF689B7}"/>
            </c:ext>
          </c:extLst>
        </c:ser>
        <c:ser>
          <c:idx val="2"/>
          <c:order val="2"/>
          <c:tx>
            <c:strRef>
              <c:f>[2]GASTOS!$E$26</c:f>
              <c:strCache>
                <c:ptCount val="1"/>
                <c:pt idx="0">
                  <c:v>PAGADO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[2]GASTOS!$E$27:$E$31</c:f>
              <c:numCache>
                <c:formatCode>General</c:formatCode>
                <c:ptCount val="5"/>
                <c:pt idx="0">
                  <c:v>1289462</c:v>
                </c:pt>
                <c:pt idx="1">
                  <c:v>606124.53999999992</c:v>
                </c:pt>
                <c:pt idx="2">
                  <c:v>1227245.1399999999</c:v>
                </c:pt>
                <c:pt idx="3">
                  <c:v>36906.06</c:v>
                </c:pt>
                <c:pt idx="4">
                  <c:v>1118311.8499999999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051-4F8D-A127-2CC73FF68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486144"/>
        <c:axId val="125327552"/>
        <c:axId val="0"/>
      </c:bar3DChart>
      <c:catAx>
        <c:axId val="5248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327552"/>
        <c:crosses val="autoZero"/>
        <c:auto val="1"/>
        <c:lblAlgn val="ctr"/>
        <c:lblOffset val="100"/>
        <c:noMultiLvlLbl val="0"/>
      </c:catAx>
      <c:valAx>
        <c:axId val="1253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800" b="1" i="0" baseline="0">
                    <a:effectLst/>
                  </a:rPr>
                  <a:t>$</a:t>
                </a:r>
                <a:endParaRPr lang="es-ES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861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GASTOS DE CAPITAL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[2]GASTOS!$B$35</c:f>
              <c:strCache>
                <c:ptCount val="1"/>
                <c:pt idx="0">
                  <c:v>CODIFICADO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[2]GASTOS!$A$36:$A$37</c:f>
              <c:strCache>
                <c:ptCount val="2"/>
                <c:pt idx="0">
                  <c:v>Bienes de larga duración</c:v>
                </c:pt>
                <c:pt idx="1">
                  <c:v>Inversiones financieras</c:v>
                </c:pt>
              </c:strCache>
            </c:strRef>
          </c:cat>
          <c:val>
            <c:numRef>
              <c:f>[2]GASTOS!$B$36:$B$37</c:f>
              <c:numCache>
                <c:formatCode>General</c:formatCode>
                <c:ptCount val="2"/>
                <c:pt idx="0">
                  <c:v>399517.93999999994</c:v>
                </c:pt>
                <c:pt idx="1">
                  <c:v>398488.16000000003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A5-4045-B9D4-67359D14408D}"/>
            </c:ext>
          </c:extLst>
        </c:ser>
        <c:ser>
          <c:idx val="1"/>
          <c:order val="1"/>
          <c:tx>
            <c:strRef>
              <c:f>[2]GASTOS!$C$35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[2]GASTOS!$A$36:$A$37</c:f>
              <c:strCache>
                <c:ptCount val="2"/>
                <c:pt idx="0">
                  <c:v>Bienes de larga duración</c:v>
                </c:pt>
                <c:pt idx="1">
                  <c:v>Inversiones financieras</c:v>
                </c:pt>
              </c:strCache>
            </c:strRef>
          </c:cat>
          <c:val>
            <c:numRef>
              <c:f>[2]GASTOS!$C$36:$C$37</c:f>
              <c:numCache>
                <c:formatCode>General</c:formatCode>
                <c:ptCount val="2"/>
                <c:pt idx="0">
                  <c:v>367232.24</c:v>
                </c:pt>
                <c:pt idx="1">
                  <c:v>398488.16000000003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A5-4045-B9D4-67359D14408D}"/>
            </c:ext>
          </c:extLst>
        </c:ser>
        <c:ser>
          <c:idx val="2"/>
          <c:order val="2"/>
          <c:tx>
            <c:strRef>
              <c:f>[2]GASTOS!$E$35</c:f>
              <c:strCache>
                <c:ptCount val="1"/>
                <c:pt idx="0">
                  <c:v>PAGADO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[2]GASTOS!$A$36:$A$37</c:f>
              <c:strCache>
                <c:ptCount val="2"/>
                <c:pt idx="0">
                  <c:v>Bienes de larga duración</c:v>
                </c:pt>
                <c:pt idx="1">
                  <c:v>Inversiones financieras</c:v>
                </c:pt>
              </c:strCache>
            </c:strRef>
          </c:cat>
          <c:val>
            <c:numRef>
              <c:f>[2]GASTOS!$E$36:$E$37</c:f>
              <c:numCache>
                <c:formatCode>General</c:formatCode>
                <c:ptCount val="2"/>
                <c:pt idx="0">
                  <c:v>364848.51</c:v>
                </c:pt>
                <c:pt idx="1">
                  <c:v>398488.16000000003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CA5-4045-B9D4-67359D144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488192"/>
        <c:axId val="125018688"/>
        <c:axId val="0"/>
      </c:bar3DChart>
      <c:catAx>
        <c:axId val="5248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018688"/>
        <c:crosses val="autoZero"/>
        <c:auto val="1"/>
        <c:lblAlgn val="ctr"/>
        <c:lblOffset val="100"/>
        <c:noMultiLvlLbl val="0"/>
      </c:catAx>
      <c:valAx>
        <c:axId val="12501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800" b="1" i="0" baseline="0">
                    <a:effectLst/>
                  </a:rPr>
                  <a:t>$</a:t>
                </a:r>
                <a:endParaRPr lang="es-ES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881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APLICACIÓN</a:t>
            </a:r>
            <a:r>
              <a:rPr lang="es-ES" baseline="0"/>
              <a:t> DE FINANCIAMIENTO</a:t>
            </a:r>
            <a:endParaRPr lang="es-ES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[2]GASTOS!$B$41</c:f>
              <c:strCache>
                <c:ptCount val="1"/>
                <c:pt idx="0">
                  <c:v>CODIFICADO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[2]GASTOS!$A$42:$A$44</c:f>
              <c:strCache>
                <c:ptCount val="3"/>
                <c:pt idx="0">
                  <c:v>Amortización de deuda pública</c:v>
                </c:pt>
                <c:pt idx="1">
                  <c:v>Pasivo circulante</c:v>
                </c:pt>
                <c:pt idx="2">
                  <c:v>Otros pasivos</c:v>
                </c:pt>
              </c:strCache>
            </c:strRef>
          </c:cat>
          <c:val>
            <c:numRef>
              <c:f>[2]GASTOS!$B$42:$B$44</c:f>
              <c:numCache>
                <c:formatCode>General</c:formatCode>
                <c:ptCount val="3"/>
                <c:pt idx="0">
                  <c:v>62870</c:v>
                </c:pt>
                <c:pt idx="1">
                  <c:v>107130</c:v>
                </c:pt>
                <c:pt idx="2">
                  <c:v>35000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EE-4CB7-A980-988C5DD3CA67}"/>
            </c:ext>
          </c:extLst>
        </c:ser>
        <c:ser>
          <c:idx val="1"/>
          <c:order val="1"/>
          <c:tx>
            <c:strRef>
              <c:f>[2]GASTOS!$C$41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[2]GASTOS!$A$42:$A$44</c:f>
              <c:strCache>
                <c:ptCount val="3"/>
                <c:pt idx="0">
                  <c:v>Amortización de deuda pública</c:v>
                </c:pt>
                <c:pt idx="1">
                  <c:v>Pasivo circulante</c:v>
                </c:pt>
                <c:pt idx="2">
                  <c:v>Otros pasivos</c:v>
                </c:pt>
              </c:strCache>
            </c:strRef>
          </c:cat>
          <c:val>
            <c:numRef>
              <c:f>[2]GASTOS!$C$42:$C$44</c:f>
              <c:numCache>
                <c:formatCode>General</c:formatCode>
                <c:ptCount val="3"/>
                <c:pt idx="0">
                  <c:v>3489.33</c:v>
                </c:pt>
                <c:pt idx="1">
                  <c:v>104208.84</c:v>
                </c:pt>
                <c:pt idx="2">
                  <c:v>26251.38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EE-4CB7-A980-988C5DD3CA67}"/>
            </c:ext>
          </c:extLst>
        </c:ser>
        <c:ser>
          <c:idx val="2"/>
          <c:order val="2"/>
          <c:tx>
            <c:strRef>
              <c:f>[2]GASTOS!$E$41</c:f>
              <c:strCache>
                <c:ptCount val="1"/>
                <c:pt idx="0">
                  <c:v>PAGADO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[2]GASTOS!$E$42:$E$44</c:f>
              <c:numCache>
                <c:formatCode>General</c:formatCode>
                <c:ptCount val="3"/>
                <c:pt idx="0">
                  <c:v>3489.33</c:v>
                </c:pt>
                <c:pt idx="1">
                  <c:v>104208.84</c:v>
                </c:pt>
                <c:pt idx="2">
                  <c:v>26251.38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3EE-4CB7-A980-988C5DD3C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304256"/>
        <c:axId val="125020992"/>
        <c:axId val="0"/>
      </c:bar3DChart>
      <c:catAx>
        <c:axId val="12630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020992"/>
        <c:crosses val="autoZero"/>
        <c:auto val="1"/>
        <c:lblAlgn val="ctr"/>
        <c:lblOffset val="100"/>
        <c:noMultiLvlLbl val="0"/>
      </c:catAx>
      <c:valAx>
        <c:axId val="12502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800" b="1" i="0" baseline="0">
                    <a:effectLst/>
                  </a:rPr>
                  <a:t>$</a:t>
                </a:r>
                <a:endParaRPr lang="es-E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3042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GASTOS</a:t>
            </a:r>
            <a:r>
              <a:rPr lang="en-US" baseline="0"/>
              <a:t> 2016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[1]Hoja2!$C$2</c:f>
              <c:strCache>
                <c:ptCount val="1"/>
                <c:pt idx="0">
                  <c:v>CODIFICADO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[1]Hoja2!$B$3:$B$6</c:f>
              <c:strCache>
                <c:ptCount val="4"/>
                <c:pt idx="0">
                  <c:v>GASTOS CORRIENTES</c:v>
                </c:pt>
                <c:pt idx="1">
                  <c:v>GASTOS DE INVERSIÓN</c:v>
                </c:pt>
                <c:pt idx="2">
                  <c:v>GASTOS DE CAPITAL</c:v>
                </c:pt>
                <c:pt idx="3">
                  <c:v>APLICACIÓN DE FINANCIAMIENTO</c:v>
                </c:pt>
              </c:strCache>
            </c:strRef>
          </c:cat>
          <c:val>
            <c:numRef>
              <c:f>[1]Hoja2!$C$3:$C$6</c:f>
              <c:numCache>
                <c:formatCode>General</c:formatCode>
                <c:ptCount val="4"/>
                <c:pt idx="0">
                  <c:v>1244597.6200000001</c:v>
                </c:pt>
                <c:pt idx="1">
                  <c:v>7653872.6799999997</c:v>
                </c:pt>
                <c:pt idx="2">
                  <c:v>798006.1</c:v>
                </c:pt>
                <c:pt idx="3">
                  <c:v>205000</c:v>
                </c:pt>
              </c:numCache>
            </c:numRef>
          </c:val>
        </c:ser>
        <c:ser>
          <c:idx val="1"/>
          <c:order val="1"/>
          <c:tx>
            <c:strRef>
              <c:f>[1]Hoja2!$D$2</c:f>
              <c:strCache>
                <c:ptCount val="1"/>
                <c:pt idx="0">
                  <c:v>%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[1]Hoja2!$B$3:$B$6</c:f>
              <c:strCache>
                <c:ptCount val="4"/>
                <c:pt idx="0">
                  <c:v>GASTOS CORRIENTES</c:v>
                </c:pt>
                <c:pt idx="1">
                  <c:v>GASTOS DE INVERSIÓN</c:v>
                </c:pt>
                <c:pt idx="2">
                  <c:v>GASTOS DE CAPITAL</c:v>
                </c:pt>
                <c:pt idx="3">
                  <c:v>APLICACIÓN DE FINANCIAMIENTO</c:v>
                </c:pt>
              </c:strCache>
            </c:strRef>
          </c:cat>
          <c:val>
            <c:numRef>
              <c:f>[1]Hoja2!$D$3:$D$6</c:f>
              <c:numCache>
                <c:formatCode>General</c:formatCode>
                <c:ptCount val="4"/>
                <c:pt idx="0">
                  <c:v>0.12569818577762809</c:v>
                </c:pt>
                <c:pt idx="1">
                  <c:v>0.77300317354692671</c:v>
                </c:pt>
                <c:pt idx="2">
                  <c:v>8.0594657580560405E-2</c:v>
                </c:pt>
                <c:pt idx="3">
                  <c:v>2.0703983094884717E-2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solidFill>
          <a:schemeClr val="lt1"/>
        </a:solidFill>
        <a:ln w="25400" cap="flat" cmpd="sng" algn="ctr">
          <a:solidFill>
            <a:schemeClr val="accent4"/>
          </a:solidFill>
          <a:prstDash val="solid"/>
        </a:ln>
        <a:effectLst/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EjecucionPresupuestaria!$B$6</c:f>
              <c:strCache>
                <c:ptCount val="1"/>
                <c:pt idx="0">
                  <c:v>INGRESOS CORRIENTES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EjecucionPresupuestaria!$F$5</c:f>
              <c:strCache>
                <c:ptCount val="1"/>
                <c:pt idx="0">
                  <c:v> EJECUCIÓN </c:v>
                </c:pt>
              </c:strCache>
            </c:strRef>
          </c:cat>
          <c:val>
            <c:numRef>
              <c:f>EjecucionPresupuestaria!$F$6</c:f>
              <c:numCache>
                <c:formatCode>#,##0.00</c:formatCode>
                <c:ptCount val="1"/>
                <c:pt idx="0">
                  <c:v>2536298.73</c:v>
                </c:pt>
              </c:numCache>
            </c:numRef>
          </c:val>
        </c:ser>
        <c:ser>
          <c:idx val="0"/>
          <c:order val="1"/>
          <c:tx>
            <c:strRef>
              <c:f>EjecucionPresupuestaria!$B$13</c:f>
              <c:strCache>
                <c:ptCount val="1"/>
                <c:pt idx="0">
                  <c:v>GASTOS CORRIENTES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EjecucionPresupuestaria!$F$5</c:f>
              <c:strCache>
                <c:ptCount val="1"/>
                <c:pt idx="0">
                  <c:v> EJECUCIÓN </c:v>
                </c:pt>
              </c:strCache>
            </c:strRef>
          </c:cat>
          <c:val>
            <c:numRef>
              <c:f>EjecucionPresupuestaria!$F$13</c:f>
              <c:numCache>
                <c:formatCode>#,##0.00</c:formatCode>
                <c:ptCount val="1"/>
                <c:pt idx="0">
                  <c:v>1070002.93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26472192"/>
        <c:axId val="125025024"/>
      </c:barChart>
      <c:catAx>
        <c:axId val="126472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INGRESOS CORRIENTES VS GASTOS CORRIENTES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25025024"/>
        <c:crosses val="autoZero"/>
        <c:auto val="1"/>
        <c:lblAlgn val="ctr"/>
        <c:lblOffset val="100"/>
        <c:noMultiLvlLbl val="0"/>
      </c:catAx>
      <c:valAx>
        <c:axId val="125025024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$</a:t>
                </a:r>
              </a:p>
            </c:rich>
          </c:tx>
          <c:layout/>
          <c:overlay val="0"/>
        </c:title>
        <c:numFmt formatCode="#,##0.00" sourceLinked="1"/>
        <c:majorTickMark val="out"/>
        <c:minorTickMark val="none"/>
        <c:tickLblPos val="nextTo"/>
        <c:crossAx val="126472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EjecucionPresupuestaria!$B$20</c:f>
              <c:strCache>
                <c:ptCount val="1"/>
                <c:pt idx="0">
                  <c:v>INGRESOS DE CAPITAL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EjecucionPresupuestaria!$F$5</c:f>
              <c:strCache>
                <c:ptCount val="1"/>
                <c:pt idx="0">
                  <c:v> EJECUCIÓN </c:v>
                </c:pt>
              </c:strCache>
            </c:strRef>
          </c:cat>
          <c:val>
            <c:numRef>
              <c:f>EjecucionPresupuestaria!$F$20</c:f>
              <c:numCache>
                <c:formatCode>#,##0.00</c:formatCode>
                <c:ptCount val="1"/>
                <c:pt idx="0">
                  <c:v>3194597.25</c:v>
                </c:pt>
              </c:numCache>
            </c:numRef>
          </c:val>
        </c:ser>
        <c:ser>
          <c:idx val="0"/>
          <c:order val="1"/>
          <c:tx>
            <c:strRef>
              <c:f>EjecucionPresupuestaria!$B$22</c:f>
              <c:strCache>
                <c:ptCount val="1"/>
                <c:pt idx="0">
                  <c:v>GASTOS DE INVERSIÓN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EjecucionPresupuestaria!$F$5</c:f>
              <c:strCache>
                <c:ptCount val="1"/>
                <c:pt idx="0">
                  <c:v> EJECUCIÓN </c:v>
                </c:pt>
              </c:strCache>
            </c:strRef>
          </c:cat>
          <c:val>
            <c:numRef>
              <c:f>EjecucionPresupuestaria!$F$22</c:f>
              <c:numCache>
                <c:formatCode>#,##0.00</c:formatCode>
                <c:ptCount val="1"/>
                <c:pt idx="0">
                  <c:v>4316468.7300000004</c:v>
                </c:pt>
              </c:numCache>
            </c:numRef>
          </c:val>
        </c:ser>
        <c:ser>
          <c:idx val="2"/>
          <c:order val="2"/>
          <c:tx>
            <c:strRef>
              <c:f>EjecucionPresupuestaria!$B$28</c:f>
              <c:strCache>
                <c:ptCount val="1"/>
                <c:pt idx="0">
                  <c:v>GASTOS DE CAPITAL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val>
            <c:numRef>
              <c:f>EjecucionPresupuestaria!$F$28</c:f>
              <c:numCache>
                <c:formatCode>#,##0.00</c:formatCode>
                <c:ptCount val="1"/>
                <c:pt idx="0">
                  <c:v>765720.4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26474240"/>
        <c:axId val="125985920"/>
      </c:barChart>
      <c:catAx>
        <c:axId val="126474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INGRESOS CAPITAL VS GASTOS INVERSÓN</a:t>
                </a:r>
                <a:r>
                  <a:rPr lang="en-US" baseline="0"/>
                  <a:t> Y CAPITAL</a:t>
                </a:r>
                <a:endParaRPr lang="en-US"/>
              </a:p>
            </c:rich>
          </c:tx>
          <c:layout/>
          <c:overlay val="0"/>
        </c:title>
        <c:majorTickMark val="none"/>
        <c:minorTickMark val="none"/>
        <c:tickLblPos val="nextTo"/>
        <c:crossAx val="125985920"/>
        <c:crosses val="autoZero"/>
        <c:auto val="1"/>
        <c:lblAlgn val="ctr"/>
        <c:lblOffset val="100"/>
        <c:noMultiLvlLbl val="0"/>
      </c:catAx>
      <c:valAx>
        <c:axId val="12598592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$</a:t>
                </a:r>
              </a:p>
            </c:rich>
          </c:tx>
          <c:layout/>
          <c:overlay val="0"/>
        </c:title>
        <c:numFmt formatCode="#,##0.00" sourceLinked="1"/>
        <c:majorTickMark val="out"/>
        <c:minorTickMark val="none"/>
        <c:tickLblPos val="nextTo"/>
        <c:crossAx val="126474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EjecucionPresupuestaria!$B$32</c:f>
              <c:strCache>
                <c:ptCount val="1"/>
                <c:pt idx="0">
                  <c:v>INGRESOS DE FINANCIAMIENTO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EjecucionPresupuestaria!$F$5</c:f>
              <c:strCache>
                <c:ptCount val="1"/>
                <c:pt idx="0">
                  <c:v> EJECUCIÓN </c:v>
                </c:pt>
              </c:strCache>
            </c:strRef>
          </c:cat>
          <c:val>
            <c:numRef>
              <c:f>EjecucionPresupuestaria!$F$32</c:f>
              <c:numCache>
                <c:formatCode>#,##0.00</c:formatCode>
                <c:ptCount val="1"/>
                <c:pt idx="0">
                  <c:v>2138248.4500000002</c:v>
                </c:pt>
              </c:numCache>
            </c:numRef>
          </c:val>
        </c:ser>
        <c:ser>
          <c:idx val="0"/>
          <c:order val="1"/>
          <c:tx>
            <c:strRef>
              <c:f>EjecucionPresupuestaria!$B$36</c:f>
              <c:strCache>
                <c:ptCount val="1"/>
                <c:pt idx="0">
                  <c:v>APLICACIÓN DEL FINANCIAMIENTO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EjecucionPresupuestaria!$F$5</c:f>
              <c:strCache>
                <c:ptCount val="1"/>
                <c:pt idx="0">
                  <c:v> EJECUCIÓN </c:v>
                </c:pt>
              </c:strCache>
            </c:strRef>
          </c:cat>
          <c:val>
            <c:numRef>
              <c:f>EjecucionPresupuestaria!$F$36</c:f>
              <c:numCache>
                <c:formatCode>#,##0.00</c:formatCode>
                <c:ptCount val="1"/>
                <c:pt idx="0">
                  <c:v>133949.54999999999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26475776"/>
        <c:axId val="125988224"/>
      </c:barChart>
      <c:catAx>
        <c:axId val="12647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INGRESOS DE</a:t>
                </a:r>
                <a:r>
                  <a:rPr lang="en-US" baseline="0"/>
                  <a:t> FINANCIAMIENTO</a:t>
                </a:r>
                <a:r>
                  <a:rPr lang="en-US"/>
                  <a:t> VS APLICACIÓN DEL FINANCIAMIENTO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5988224"/>
        <c:crosses val="autoZero"/>
        <c:auto val="1"/>
        <c:lblAlgn val="ctr"/>
        <c:lblOffset val="100"/>
        <c:noMultiLvlLbl val="0"/>
      </c:catAx>
      <c:valAx>
        <c:axId val="125988224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$</a:t>
                </a: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126475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Anteproyectogastos!$C$2</c:f>
              <c:strCache>
                <c:ptCount val="1"/>
                <c:pt idx="0">
                  <c:v>PROFORMA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Anteproyectogastos!$B$3:$B$6</c:f>
              <c:strCache>
                <c:ptCount val="4"/>
                <c:pt idx="0">
                  <c:v>GASTOS CORRIENTES</c:v>
                </c:pt>
                <c:pt idx="1">
                  <c:v>GASTOS DE INVERSIÓN</c:v>
                </c:pt>
                <c:pt idx="2">
                  <c:v>GASTOS DE CAPITAL</c:v>
                </c:pt>
                <c:pt idx="3">
                  <c:v>APLICACIÓN DE FINANCIAMIENTO </c:v>
                </c:pt>
              </c:strCache>
            </c:strRef>
          </c:cat>
          <c:val>
            <c:numRef>
              <c:f>Anteproyectogastos!$C$3:$C$6</c:f>
              <c:numCache>
                <c:formatCode>_(* #,##0.00_);_(* \(#,##0.00\);_(* "-"??_);_(@_)</c:formatCode>
                <c:ptCount val="4"/>
                <c:pt idx="0">
                  <c:v>1255687.19</c:v>
                </c:pt>
                <c:pt idx="1">
                  <c:v>7952806.6299999999</c:v>
                </c:pt>
                <c:pt idx="2">
                  <c:v>849990.71</c:v>
                </c:pt>
                <c:pt idx="3">
                  <c:v>245000</c:v>
                </c:pt>
              </c:numCache>
            </c:numRef>
          </c:val>
        </c:ser>
        <c:ser>
          <c:idx val="1"/>
          <c:order val="1"/>
          <c:tx>
            <c:strRef>
              <c:f>Anteproyectogastos!$D$2</c:f>
              <c:strCache>
                <c:ptCount val="1"/>
                <c:pt idx="0">
                  <c:v>%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Anteproyectogastos!$B$3:$B$6</c:f>
              <c:strCache>
                <c:ptCount val="4"/>
                <c:pt idx="0">
                  <c:v>GASTOS CORRIENTES</c:v>
                </c:pt>
                <c:pt idx="1">
                  <c:v>GASTOS DE INVERSIÓN</c:v>
                </c:pt>
                <c:pt idx="2">
                  <c:v>GASTOS DE CAPITAL</c:v>
                </c:pt>
                <c:pt idx="3">
                  <c:v>APLICACIÓN DE FINANCIAMIENTO </c:v>
                </c:pt>
              </c:strCache>
            </c:strRef>
          </c:cat>
          <c:val>
            <c:numRef>
              <c:f>Anteproyectogastos!$D$3:$D$6</c:f>
              <c:numCache>
                <c:formatCode>0%</c:formatCode>
                <c:ptCount val="4"/>
                <c:pt idx="0">
                  <c:v>0.12</c:v>
                </c:pt>
                <c:pt idx="1">
                  <c:v>0.77</c:v>
                </c:pt>
                <c:pt idx="2">
                  <c:v>0.08</c:v>
                </c:pt>
                <c:pt idx="3">
                  <c:v>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INGRESOS 2016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EvaluacionIngresos!$B$9</c:f>
              <c:strCache>
                <c:ptCount val="1"/>
                <c:pt idx="0">
                  <c:v>CODIFICADO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EvaluacionIngresos!$A$10:$A$12</c:f>
              <c:strCache>
                <c:ptCount val="3"/>
                <c:pt idx="0">
                  <c:v>INGRESOS CORRIENTES</c:v>
                </c:pt>
                <c:pt idx="1">
                  <c:v>INGRESOS DE CAPITAL</c:v>
                </c:pt>
                <c:pt idx="2">
                  <c:v>INGRESOS DE FINANCIAMIENTO</c:v>
                </c:pt>
              </c:strCache>
            </c:strRef>
          </c:cat>
          <c:val>
            <c:numRef>
              <c:f>EvaluacionIngresos!$B$10:$B$12</c:f>
              <c:numCache>
                <c:formatCode>_(* #,##0.00_);_(* \(#,##0.00\);_(* "-"??_);_(@_)</c:formatCode>
                <c:ptCount val="3"/>
                <c:pt idx="0">
                  <c:v>2673335.33</c:v>
                </c:pt>
                <c:pt idx="1">
                  <c:v>3388639.29</c:v>
                </c:pt>
                <c:pt idx="2">
                  <c:v>3839501.7800000003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9D-4795-B3BF-558DB016A9BA}"/>
            </c:ext>
          </c:extLst>
        </c:ser>
        <c:ser>
          <c:idx val="1"/>
          <c:order val="1"/>
          <c:tx>
            <c:strRef>
              <c:f>EvaluacionIngresos!$C$9</c:f>
              <c:strCache>
                <c:ptCount val="1"/>
                <c:pt idx="0">
                  <c:v>EJECUTADO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EvaluacionIngresos!$A$10:$A$12</c:f>
              <c:strCache>
                <c:ptCount val="3"/>
                <c:pt idx="0">
                  <c:v>INGRESOS CORRIENTES</c:v>
                </c:pt>
                <c:pt idx="1">
                  <c:v>INGRESOS DE CAPITAL</c:v>
                </c:pt>
                <c:pt idx="2">
                  <c:v>INGRESOS DE FINANCIAMIENTO</c:v>
                </c:pt>
              </c:strCache>
            </c:strRef>
          </c:cat>
          <c:val>
            <c:numRef>
              <c:f>EvaluacionIngresos!$C$10:$C$12</c:f>
              <c:numCache>
                <c:formatCode>_(* #,##0.00_);_(* \(#,##0.00\);_(* "-"??_);_(@_)</c:formatCode>
                <c:ptCount val="3"/>
                <c:pt idx="0">
                  <c:v>2536298.7300000004</c:v>
                </c:pt>
                <c:pt idx="1">
                  <c:v>3194597.2499999995</c:v>
                </c:pt>
                <c:pt idx="2">
                  <c:v>2138248.4500000002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9D-4795-B3BF-558DB016A9BA}"/>
            </c:ext>
          </c:extLst>
        </c:ser>
        <c:ser>
          <c:idx val="2"/>
          <c:order val="2"/>
          <c:tx>
            <c:strRef>
              <c:f>EvaluacionIngresos!$E$9</c:f>
              <c:strCache>
                <c:ptCount val="1"/>
                <c:pt idx="0">
                  <c:v>RECAUDADO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EvaluacionIngresos!$E$10:$E$12</c:f>
              <c:numCache>
                <c:formatCode>_(* #,##0.00_);_(* \(#,##0.00\);_(* "-"??_);_(@_)</c:formatCode>
                <c:ptCount val="3"/>
                <c:pt idx="0">
                  <c:v>2485990.67</c:v>
                </c:pt>
                <c:pt idx="1">
                  <c:v>3033944.4999999995</c:v>
                </c:pt>
                <c:pt idx="2">
                  <c:v>2138248.4500000002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59D-4795-B3BF-558DB016A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710912"/>
        <c:axId val="75356928"/>
        <c:axId val="0"/>
      </c:bar3DChart>
      <c:catAx>
        <c:axId val="5271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5356928"/>
        <c:crosses val="autoZero"/>
        <c:auto val="1"/>
        <c:lblAlgn val="ctr"/>
        <c:lblOffset val="100"/>
        <c:noMultiLvlLbl val="0"/>
      </c:catAx>
      <c:valAx>
        <c:axId val="7535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$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7109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INGRESOS DE CAPITAL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EvaluacionIngresos!$B$26</c:f>
              <c:strCache>
                <c:ptCount val="1"/>
                <c:pt idx="0">
                  <c:v>CODIFICADO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5EC-4841-9C70-93303988F16F}"/>
              </c:ext>
            </c:extLst>
          </c:dPt>
          <c:cat>
            <c:strRef>
              <c:f>EvaluacionIngresos!$A$27</c:f>
              <c:strCache>
                <c:ptCount val="1"/>
                <c:pt idx="0">
                  <c:v>Transferencias y donaciones de capital e inversión</c:v>
                </c:pt>
              </c:strCache>
            </c:strRef>
          </c:cat>
          <c:val>
            <c:numRef>
              <c:f>EvaluacionIngresos!$B$27</c:f>
              <c:numCache>
                <c:formatCode>_(* #,##0.00_);_(* \(#,##0.00\);_(* "-"??_);_(@_)</c:formatCode>
                <c:ptCount val="1"/>
                <c:pt idx="0">
                  <c:v>3388639.29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89C-4EBF-BE74-E90341FC039D}"/>
            </c:ext>
          </c:extLst>
        </c:ser>
        <c:ser>
          <c:idx val="1"/>
          <c:order val="1"/>
          <c:tx>
            <c:strRef>
              <c:f>EvaluacionIngresos!$C$26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EvaluacionIngresos!$C$27</c:f>
              <c:numCache>
                <c:formatCode>_(* #,##0.00_);_(* \(#,##0.00\);_(* "-"??_);_(@_)</c:formatCode>
                <c:ptCount val="1"/>
                <c:pt idx="0">
                  <c:v>3194597.2499999995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89C-4EBF-BE74-E90341FC039D}"/>
            </c:ext>
          </c:extLst>
        </c:ser>
        <c:ser>
          <c:idx val="2"/>
          <c:order val="2"/>
          <c:tx>
            <c:strRef>
              <c:f>EvaluacionIngresos!$E$26</c:f>
              <c:strCache>
                <c:ptCount val="1"/>
                <c:pt idx="0">
                  <c:v>RECAUDADO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EvaluacionIngresos!$E$27</c:f>
              <c:numCache>
                <c:formatCode>_(* #,##0.00_);_(* \(#,##0.00\);_(* "-"??_);_(@_)</c:formatCode>
                <c:ptCount val="1"/>
                <c:pt idx="0">
                  <c:v>3033944.4999999995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89C-4EBF-BE74-E90341FC0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872192"/>
        <c:axId val="53134464"/>
        <c:axId val="0"/>
      </c:bar3DChart>
      <c:catAx>
        <c:axId val="12487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4464"/>
        <c:crosses val="autoZero"/>
        <c:auto val="1"/>
        <c:lblAlgn val="ctr"/>
        <c:lblOffset val="100"/>
        <c:noMultiLvlLbl val="0"/>
      </c:catAx>
      <c:valAx>
        <c:axId val="5313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800" b="1" i="0" baseline="0">
                    <a:effectLst/>
                  </a:rPr>
                  <a:t>$</a:t>
                </a:r>
                <a:endParaRPr lang="es-ES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48721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INGRESOS</a:t>
            </a:r>
            <a:r>
              <a:rPr lang="es-ES" baseline="0"/>
              <a:t> CORRIENTES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EvaluacionIngresos!$B$16</c:f>
              <c:strCache>
                <c:ptCount val="1"/>
                <c:pt idx="0">
                  <c:v>CODIFICADO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EvaluacionIngresos!$A$17:$A$22</c:f>
              <c:strCache>
                <c:ptCount val="6"/>
                <c:pt idx="0">
                  <c:v>Impuestos</c:v>
                </c:pt>
                <c:pt idx="1">
                  <c:v>Tasas y contribuciones</c:v>
                </c:pt>
                <c:pt idx="2">
                  <c:v>Venta de bienes y servicios</c:v>
                </c:pt>
                <c:pt idx="3">
                  <c:v>Renta de inversiones y multas</c:v>
                </c:pt>
                <c:pt idx="4">
                  <c:v>Transferencias y donaciones corrientes</c:v>
                </c:pt>
                <c:pt idx="5">
                  <c:v>Otros ingresos</c:v>
                </c:pt>
              </c:strCache>
            </c:strRef>
          </c:cat>
          <c:val>
            <c:numRef>
              <c:f>EvaluacionIngresos!$B$17:$B$22</c:f>
              <c:numCache>
                <c:formatCode>_(* #,##0.00_);_(* \(#,##0.00\);_(* "-"??_);_(@_)</c:formatCode>
                <c:ptCount val="6"/>
                <c:pt idx="0">
                  <c:v>599100</c:v>
                </c:pt>
                <c:pt idx="1">
                  <c:v>373000</c:v>
                </c:pt>
                <c:pt idx="2">
                  <c:v>170100</c:v>
                </c:pt>
                <c:pt idx="3">
                  <c:v>273000</c:v>
                </c:pt>
                <c:pt idx="4">
                  <c:v>1222135.33</c:v>
                </c:pt>
                <c:pt idx="5">
                  <c:v>36000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75-4A22-ADA7-1D3D6BB9A05A}"/>
            </c:ext>
          </c:extLst>
        </c:ser>
        <c:ser>
          <c:idx val="1"/>
          <c:order val="1"/>
          <c:tx>
            <c:strRef>
              <c:f>EvaluacionIngresos!$C$16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EvaluacionIngresos!$A$17:$A$22</c:f>
              <c:strCache>
                <c:ptCount val="6"/>
                <c:pt idx="0">
                  <c:v>Impuestos</c:v>
                </c:pt>
                <c:pt idx="1">
                  <c:v>Tasas y contribuciones</c:v>
                </c:pt>
                <c:pt idx="2">
                  <c:v>Venta de bienes y servicios</c:v>
                </c:pt>
                <c:pt idx="3">
                  <c:v>Renta de inversiones y multas</c:v>
                </c:pt>
                <c:pt idx="4">
                  <c:v>Transferencias y donaciones corrientes</c:v>
                </c:pt>
                <c:pt idx="5">
                  <c:v>Otros ingresos</c:v>
                </c:pt>
              </c:strCache>
            </c:strRef>
          </c:cat>
          <c:val>
            <c:numRef>
              <c:f>EvaluacionIngresos!$C$17:$C$22</c:f>
              <c:numCache>
                <c:formatCode>_(* #,##0.00_);_(* \(#,##0.00\);_(* "-"??_);_(@_)</c:formatCode>
                <c:ptCount val="6"/>
                <c:pt idx="0">
                  <c:v>493366.23</c:v>
                </c:pt>
                <c:pt idx="1">
                  <c:v>409294.99</c:v>
                </c:pt>
                <c:pt idx="2">
                  <c:v>155457.39000000001</c:v>
                </c:pt>
                <c:pt idx="3">
                  <c:v>307786.61</c:v>
                </c:pt>
                <c:pt idx="4">
                  <c:v>1121110.25</c:v>
                </c:pt>
                <c:pt idx="5">
                  <c:v>49283.26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375-4A22-ADA7-1D3D6BB9A05A}"/>
            </c:ext>
          </c:extLst>
        </c:ser>
        <c:ser>
          <c:idx val="2"/>
          <c:order val="2"/>
          <c:tx>
            <c:strRef>
              <c:f>EvaluacionIngresos!$E$16</c:f>
              <c:strCache>
                <c:ptCount val="1"/>
                <c:pt idx="0">
                  <c:v>RECAUDADO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EvaluacionIngresos!$E$17:$E$22</c:f>
              <c:numCache>
                <c:formatCode>_(* #,##0.00_);_(* \(#,##0.00\);_(* "-"??_);_(@_)</c:formatCode>
                <c:ptCount val="6"/>
                <c:pt idx="0">
                  <c:v>470329.89</c:v>
                </c:pt>
                <c:pt idx="1">
                  <c:v>408679.37</c:v>
                </c:pt>
                <c:pt idx="2">
                  <c:v>128801.29000000001</c:v>
                </c:pt>
                <c:pt idx="3">
                  <c:v>307786.61</c:v>
                </c:pt>
                <c:pt idx="4">
                  <c:v>1121110.25</c:v>
                </c:pt>
                <c:pt idx="5">
                  <c:v>49283.26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375-4A22-ADA7-1D3D6BB9A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874240"/>
        <c:axId val="53136768"/>
        <c:axId val="0"/>
      </c:bar3DChart>
      <c:catAx>
        <c:axId val="12487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6768"/>
        <c:crosses val="autoZero"/>
        <c:auto val="1"/>
        <c:lblAlgn val="ctr"/>
        <c:lblOffset val="100"/>
        <c:noMultiLvlLbl val="0"/>
      </c:catAx>
      <c:valAx>
        <c:axId val="5313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800" b="1" i="0" baseline="0">
                    <a:effectLst/>
                  </a:rPr>
                  <a:t>$</a:t>
                </a:r>
                <a:endParaRPr lang="es-ES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48742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INGRESOS</a:t>
            </a:r>
            <a:r>
              <a:rPr lang="es-ES" baseline="0"/>
              <a:t> DE FINANCIAMIENTO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EvaluacionIngresos!$B$31</c:f>
              <c:strCache>
                <c:ptCount val="1"/>
                <c:pt idx="0">
                  <c:v>CODIFICADO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EvaluacionIngresos!$A$32:$A$34</c:f>
              <c:strCache>
                <c:ptCount val="3"/>
                <c:pt idx="0">
                  <c:v>Financiamiento Público </c:v>
                </c:pt>
                <c:pt idx="1">
                  <c:v>Saldos Disponibles</c:v>
                </c:pt>
                <c:pt idx="2">
                  <c:v>Cuentas Pendientes por Cobrar</c:v>
                </c:pt>
              </c:strCache>
            </c:strRef>
          </c:cat>
          <c:val>
            <c:numRef>
              <c:f>EvaluacionIngresos!$B$32:$B$34</c:f>
              <c:numCache>
                <c:formatCode>_(* #,##0.00_);_(* \(#,##0.00\);_(* "-"??_);_(@_)</c:formatCode>
                <c:ptCount val="3"/>
                <c:pt idx="0">
                  <c:v>1645915.77</c:v>
                </c:pt>
                <c:pt idx="1">
                  <c:v>1740736.04</c:v>
                </c:pt>
                <c:pt idx="2">
                  <c:v>452849.97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D4-436A-B3E2-973B48CE9C47}"/>
            </c:ext>
          </c:extLst>
        </c:ser>
        <c:ser>
          <c:idx val="1"/>
          <c:order val="1"/>
          <c:tx>
            <c:strRef>
              <c:f>EvaluacionIngresos!$C$31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EvaluacionIngresos!$A$32:$A$34</c:f>
              <c:strCache>
                <c:ptCount val="3"/>
                <c:pt idx="0">
                  <c:v>Financiamiento Público </c:v>
                </c:pt>
                <c:pt idx="1">
                  <c:v>Saldos Disponibles</c:v>
                </c:pt>
                <c:pt idx="2">
                  <c:v>Cuentas Pendientes por Cobrar</c:v>
                </c:pt>
              </c:strCache>
            </c:strRef>
          </c:cat>
          <c:val>
            <c:numRef>
              <c:f>EvaluacionIngresos!$C$32:$C$34</c:f>
              <c:numCache>
                <c:formatCode>_(* #,##0.00_);_(* \(#,##0.00\);_(* "-"??_);_(@_)</c:formatCode>
                <c:ptCount val="3"/>
                <c:pt idx="0">
                  <c:v>25141.040000000001</c:v>
                </c:pt>
                <c:pt idx="1">
                  <c:v>1740736.04</c:v>
                </c:pt>
                <c:pt idx="2">
                  <c:v>372371.37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D4-436A-B3E2-973B48CE9C47}"/>
            </c:ext>
          </c:extLst>
        </c:ser>
        <c:ser>
          <c:idx val="2"/>
          <c:order val="2"/>
          <c:tx>
            <c:strRef>
              <c:f>EvaluacionIngresos!$E$31</c:f>
              <c:strCache>
                <c:ptCount val="1"/>
                <c:pt idx="0">
                  <c:v>RECAUDADO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EvaluacionIngresos!$E$32:$E$34</c:f>
              <c:numCache>
                <c:formatCode>_(* #,##0.00_);_(* \(#,##0.00\);_(* "-"??_);_(@_)</c:formatCode>
                <c:ptCount val="3"/>
                <c:pt idx="0">
                  <c:v>25141.040000000001</c:v>
                </c:pt>
                <c:pt idx="1">
                  <c:v>1740736.04</c:v>
                </c:pt>
                <c:pt idx="2">
                  <c:v>372371.37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D4-436A-B3E2-973B48CE9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498880"/>
        <c:axId val="53139072"/>
        <c:axId val="0"/>
      </c:bar3DChart>
      <c:catAx>
        <c:axId val="12549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9072"/>
        <c:crosses val="autoZero"/>
        <c:auto val="1"/>
        <c:lblAlgn val="ctr"/>
        <c:lblOffset val="100"/>
        <c:noMultiLvlLbl val="0"/>
      </c:catAx>
      <c:valAx>
        <c:axId val="5313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800" b="1" i="0" baseline="0">
                    <a:effectLst/>
                  </a:rPr>
                  <a:t>$</a:t>
                </a:r>
                <a:endParaRPr lang="es-ES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4988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INGRESOS</a:t>
            </a:r>
            <a:r>
              <a:rPr lang="en-US" baseline="0"/>
              <a:t> 2016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[1]Hoja1!$B$2</c:f>
              <c:strCache>
                <c:ptCount val="1"/>
                <c:pt idx="0">
                  <c:v>CODIFICADO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[1]Hoja1!$A$3:$A$5</c:f>
              <c:strCache>
                <c:ptCount val="3"/>
                <c:pt idx="0">
                  <c:v>INGRESOS CORRIENTES</c:v>
                </c:pt>
                <c:pt idx="1">
                  <c:v>INGRESOS DE CAPITAL</c:v>
                </c:pt>
                <c:pt idx="2">
                  <c:v>INGRESOS DE FINANCIAMIENTO</c:v>
                </c:pt>
              </c:strCache>
            </c:strRef>
          </c:cat>
          <c:val>
            <c:numRef>
              <c:f>[1]Hoja1!$B$3:$B$5</c:f>
              <c:numCache>
                <c:formatCode>General</c:formatCode>
                <c:ptCount val="3"/>
                <c:pt idx="0">
                  <c:v>2673335.33</c:v>
                </c:pt>
                <c:pt idx="1">
                  <c:v>3388639.29</c:v>
                </c:pt>
                <c:pt idx="2">
                  <c:v>3839501.78</c:v>
                </c:pt>
              </c:numCache>
            </c:numRef>
          </c:val>
        </c:ser>
        <c:ser>
          <c:idx val="1"/>
          <c:order val="1"/>
          <c:tx>
            <c:strRef>
              <c:f>[1]Hoja1!$C$2</c:f>
              <c:strCache>
                <c:ptCount val="1"/>
                <c:pt idx="0">
                  <c:v>%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[1]Hoja1!$A$3:$A$5</c:f>
              <c:strCache>
                <c:ptCount val="3"/>
                <c:pt idx="0">
                  <c:v>INGRESOS CORRIENTES</c:v>
                </c:pt>
                <c:pt idx="1">
                  <c:v>INGRESOS DE CAPITAL</c:v>
                </c:pt>
                <c:pt idx="2">
                  <c:v>INGRESOS DE FINANCIAMIENTO</c:v>
                </c:pt>
              </c:strCache>
            </c:strRef>
          </c:cat>
          <c:val>
            <c:numRef>
              <c:f>[1]Hoja1!$C$3:$C$5</c:f>
              <c:numCache>
                <c:formatCode>General</c:formatCode>
                <c:ptCount val="3"/>
                <c:pt idx="0">
                  <c:v>0.26999360721599053</c:v>
                </c:pt>
                <c:pt idx="1">
                  <c:v>0.34223575890157149</c:v>
                </c:pt>
                <c:pt idx="2">
                  <c:v>0.38777063388243793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GASTOS</a:t>
            </a:r>
            <a:r>
              <a:rPr lang="es-ES" baseline="0"/>
              <a:t> 2016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[2]GASTOS!$B$9</c:f>
              <c:strCache>
                <c:ptCount val="1"/>
                <c:pt idx="0">
                  <c:v>CODIFICADO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[2]GASTOS!$A$10:$A$13</c:f>
              <c:strCache>
                <c:ptCount val="4"/>
                <c:pt idx="0">
                  <c:v>GASTOS CORRIENTES</c:v>
                </c:pt>
                <c:pt idx="1">
                  <c:v>GASTOS DE INVERSIÓN</c:v>
                </c:pt>
                <c:pt idx="2">
                  <c:v>GASTOS DE CAPITAL</c:v>
                </c:pt>
                <c:pt idx="3">
                  <c:v>APLICACIÓN DE FINANCIAMIENTO</c:v>
                </c:pt>
              </c:strCache>
            </c:strRef>
          </c:cat>
          <c:val>
            <c:numRef>
              <c:f>[2]GASTOS!$B$10:$B$13</c:f>
              <c:numCache>
                <c:formatCode>General</c:formatCode>
                <c:ptCount val="4"/>
                <c:pt idx="0">
                  <c:v>1244597.6200000001</c:v>
                </c:pt>
                <c:pt idx="1">
                  <c:v>7653872.6799999997</c:v>
                </c:pt>
                <c:pt idx="2">
                  <c:v>798006.1</c:v>
                </c:pt>
                <c:pt idx="3">
                  <c:v>205000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F9-4C91-B285-9524347A4776}"/>
            </c:ext>
          </c:extLst>
        </c:ser>
        <c:ser>
          <c:idx val="1"/>
          <c:order val="1"/>
          <c:tx>
            <c:strRef>
              <c:f>[2]GASTOS!$C$9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[2]GASTOS!$A$10:$A$13</c:f>
              <c:strCache>
                <c:ptCount val="4"/>
                <c:pt idx="0">
                  <c:v>GASTOS CORRIENTES</c:v>
                </c:pt>
                <c:pt idx="1">
                  <c:v>GASTOS DE INVERSIÓN</c:v>
                </c:pt>
                <c:pt idx="2">
                  <c:v>GASTOS DE CAPITAL</c:v>
                </c:pt>
                <c:pt idx="3">
                  <c:v>APLICACIÓN DE FINANCIAMIENTO</c:v>
                </c:pt>
              </c:strCache>
            </c:strRef>
          </c:cat>
          <c:val>
            <c:numRef>
              <c:f>[2]GASTOS!$C$10:$C$13</c:f>
              <c:numCache>
                <c:formatCode>General</c:formatCode>
                <c:ptCount val="4"/>
                <c:pt idx="0">
                  <c:v>1070002.93</c:v>
                </c:pt>
                <c:pt idx="1">
                  <c:v>4316468.7300000004</c:v>
                </c:pt>
                <c:pt idx="2">
                  <c:v>765720.4</c:v>
                </c:pt>
                <c:pt idx="3">
                  <c:v>133949.54999999999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2F9-4C91-B285-9524347A4776}"/>
            </c:ext>
          </c:extLst>
        </c:ser>
        <c:ser>
          <c:idx val="2"/>
          <c:order val="2"/>
          <c:tx>
            <c:strRef>
              <c:f>[2]GASTOS!$E$9</c:f>
              <c:strCache>
                <c:ptCount val="1"/>
                <c:pt idx="0">
                  <c:v>PAGADO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[2]GASTOS!$E$10:$E$13</c:f>
              <c:numCache>
                <c:formatCode>General</c:formatCode>
                <c:ptCount val="4"/>
                <c:pt idx="0">
                  <c:v>1050400.8900000001</c:v>
                </c:pt>
                <c:pt idx="1">
                  <c:v>4278049.59</c:v>
                </c:pt>
                <c:pt idx="2">
                  <c:v>763336.67</c:v>
                </c:pt>
                <c:pt idx="3">
                  <c:v>133949.54999999999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2F9-4C91-B285-9524347A4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403648"/>
        <c:axId val="125322944"/>
        <c:axId val="0"/>
      </c:bar3DChart>
      <c:catAx>
        <c:axId val="12540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322944"/>
        <c:crosses val="autoZero"/>
        <c:auto val="1"/>
        <c:lblAlgn val="ctr"/>
        <c:lblOffset val="100"/>
        <c:noMultiLvlLbl val="0"/>
      </c:catAx>
      <c:valAx>
        <c:axId val="12532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800" b="1" i="0" baseline="0">
                    <a:effectLst/>
                  </a:rPr>
                  <a:t>$</a:t>
                </a:r>
                <a:endParaRPr lang="es-ES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4036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GASTOS</a:t>
            </a:r>
            <a:r>
              <a:rPr lang="es-ES" baseline="0"/>
              <a:t> CORRIENTES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[2]GASTOS!$B$17</c:f>
              <c:strCache>
                <c:ptCount val="1"/>
                <c:pt idx="0">
                  <c:v>CODIFICADO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[2]GASTOS!$A$18:$A$22</c:f>
              <c:strCache>
                <c:ptCount val="5"/>
                <c:pt idx="0">
                  <c:v>Gastos en personal</c:v>
                </c:pt>
                <c:pt idx="1">
                  <c:v>Bienes y servicios de consumo</c:v>
                </c:pt>
                <c:pt idx="2">
                  <c:v>Gastos financieros</c:v>
                </c:pt>
                <c:pt idx="3">
                  <c:v>Otros gastos corrientes</c:v>
                </c:pt>
                <c:pt idx="4">
                  <c:v>Transferencias y donaciones corrientes</c:v>
                </c:pt>
              </c:strCache>
            </c:strRef>
          </c:cat>
          <c:val>
            <c:numRef>
              <c:f>[2]GASTOS!$B$18:$B$22</c:f>
              <c:numCache>
                <c:formatCode>General</c:formatCode>
                <c:ptCount val="5"/>
                <c:pt idx="0">
                  <c:v>945273.31</c:v>
                </c:pt>
                <c:pt idx="1">
                  <c:v>178840</c:v>
                </c:pt>
                <c:pt idx="2">
                  <c:v>28000</c:v>
                </c:pt>
                <c:pt idx="3">
                  <c:v>37910.43</c:v>
                </c:pt>
                <c:pt idx="4">
                  <c:v>54573.880000000005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A7-4F83-A43B-BC0F9D1FA97C}"/>
            </c:ext>
          </c:extLst>
        </c:ser>
        <c:ser>
          <c:idx val="1"/>
          <c:order val="1"/>
          <c:tx>
            <c:strRef>
              <c:f>[2]GASTOS!$C$17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[2]GASTOS!$A$18:$A$22</c:f>
              <c:strCache>
                <c:ptCount val="5"/>
                <c:pt idx="0">
                  <c:v>Gastos en personal</c:v>
                </c:pt>
                <c:pt idx="1">
                  <c:v>Bienes y servicios de consumo</c:v>
                </c:pt>
                <c:pt idx="2">
                  <c:v>Gastos financieros</c:v>
                </c:pt>
                <c:pt idx="3">
                  <c:v>Otros gastos corrientes</c:v>
                </c:pt>
                <c:pt idx="4">
                  <c:v>Transferencias y donaciones corrientes</c:v>
                </c:pt>
              </c:strCache>
            </c:strRef>
          </c:cat>
          <c:val>
            <c:numRef>
              <c:f>[2]GASTOS!$C$18:$C$22</c:f>
              <c:numCache>
                <c:formatCode>General</c:formatCode>
                <c:ptCount val="5"/>
                <c:pt idx="0">
                  <c:v>853262.35999999987</c:v>
                </c:pt>
                <c:pt idx="1">
                  <c:v>142755.56000000003</c:v>
                </c:pt>
                <c:pt idx="2">
                  <c:v>761.27</c:v>
                </c:pt>
                <c:pt idx="3">
                  <c:v>24379.95</c:v>
                </c:pt>
                <c:pt idx="4">
                  <c:v>48843.79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CA7-4F83-A43B-BC0F9D1FA97C}"/>
            </c:ext>
          </c:extLst>
        </c:ser>
        <c:ser>
          <c:idx val="2"/>
          <c:order val="2"/>
          <c:tx>
            <c:strRef>
              <c:f>[2]GASTOS!$E$17</c:f>
              <c:strCache>
                <c:ptCount val="1"/>
                <c:pt idx="0">
                  <c:v>PAGADO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[2]GASTOS!$E$18:$E$22</c:f>
              <c:numCache>
                <c:formatCode>General</c:formatCode>
                <c:ptCount val="5"/>
                <c:pt idx="0">
                  <c:v>837876.09000000008</c:v>
                </c:pt>
                <c:pt idx="1">
                  <c:v>138543.07</c:v>
                </c:pt>
                <c:pt idx="2">
                  <c:v>761.27</c:v>
                </c:pt>
                <c:pt idx="3">
                  <c:v>24376.670000000002</c:v>
                </c:pt>
                <c:pt idx="4">
                  <c:v>48843.79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CA7-4F83-A43B-BC0F9D1FA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405184"/>
        <c:axId val="125325248"/>
        <c:axId val="0"/>
      </c:bar3DChart>
      <c:catAx>
        <c:axId val="12540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325248"/>
        <c:crosses val="autoZero"/>
        <c:auto val="1"/>
        <c:lblAlgn val="ctr"/>
        <c:lblOffset val="100"/>
        <c:noMultiLvlLbl val="0"/>
      </c:catAx>
      <c:valAx>
        <c:axId val="12532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800" b="1" i="0" baseline="0">
                    <a:effectLst/>
                  </a:rPr>
                  <a:t>$</a:t>
                </a:r>
                <a:endParaRPr lang="es-ES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405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0</xdr:row>
      <xdr:rowOff>161925</xdr:rowOff>
    </xdr:from>
    <xdr:to>
      <xdr:col>10</xdr:col>
      <xdr:colOff>219075</xdr:colOff>
      <xdr:row>15</xdr:row>
      <xdr:rowOff>47625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638175</xdr:colOff>
      <xdr:row>1</xdr:row>
      <xdr:rowOff>38100</xdr:rowOff>
    </xdr:from>
    <xdr:to>
      <xdr:col>11</xdr:col>
      <xdr:colOff>9525</xdr:colOff>
      <xdr:row>15</xdr:row>
      <xdr:rowOff>114300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47623</xdr:colOff>
      <xdr:row>3</xdr:row>
      <xdr:rowOff>180975</xdr:rowOff>
    </xdr:from>
    <xdr:to>
      <xdr:col>15</xdr:col>
      <xdr:colOff>114300</xdr:colOff>
      <xdr:row>13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B6DC2292-F9E8-4680-8A70-4D6AB967F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285750</xdr:colOff>
      <xdr:row>22</xdr:row>
      <xdr:rowOff>171450</xdr:rowOff>
    </xdr:from>
    <xdr:to>
      <xdr:col>15</xdr:col>
      <xdr:colOff>457199</xdr:colOff>
      <xdr:row>31</xdr:row>
      <xdr:rowOff>371475</xdr:rowOff>
    </xdr:to>
    <xdr:graphicFrame macro="">
      <xdr:nvGraphicFramePr>
        <xdr:cNvPr id="3" name="Gráfico 7">
          <a:extLst>
            <a:ext uri="{FF2B5EF4-FFF2-40B4-BE49-F238E27FC236}">
              <a16:creationId xmlns="" xmlns:a16="http://schemas.microsoft.com/office/drawing/2014/main" id="{E9835601-DD23-4A0A-BECD-4A5564062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14</xdr:row>
      <xdr:rowOff>123825</xdr:rowOff>
    </xdr:from>
    <xdr:to>
      <xdr:col>17</xdr:col>
      <xdr:colOff>495299</xdr:colOff>
      <xdr:row>21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FA5BC901-D25A-4A78-83E7-AF3982F87D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723900</xdr:colOff>
      <xdr:row>33</xdr:row>
      <xdr:rowOff>9525</xdr:rowOff>
    </xdr:from>
    <xdr:to>
      <xdr:col>15</xdr:col>
      <xdr:colOff>533400</xdr:colOff>
      <xdr:row>45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87BE0682-8D01-4E3E-AE14-0B35B46E11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2</xdr:row>
      <xdr:rowOff>0</xdr:rowOff>
    </xdr:from>
    <xdr:to>
      <xdr:col>22</xdr:col>
      <xdr:colOff>0</xdr:colOff>
      <xdr:row>10</xdr:row>
      <xdr:rowOff>200025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600074</xdr:colOff>
      <xdr:row>4</xdr:row>
      <xdr:rowOff>19050</xdr:rowOff>
    </xdr:from>
    <xdr:to>
      <xdr:col>16</xdr:col>
      <xdr:colOff>219075</xdr:colOff>
      <xdr:row>12</xdr:row>
      <xdr:rowOff>219075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A2CE1D5-EC72-453D-AF71-0DDC76987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28573</xdr:colOff>
      <xdr:row>15</xdr:row>
      <xdr:rowOff>0</xdr:rowOff>
    </xdr:from>
    <xdr:to>
      <xdr:col>16</xdr:col>
      <xdr:colOff>352424</xdr:colOff>
      <xdr:row>23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95868770-89C6-4B4C-A3B6-862B23D38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495300</xdr:colOff>
      <xdr:row>25</xdr:row>
      <xdr:rowOff>28575</xdr:rowOff>
    </xdr:from>
    <xdr:to>
      <xdr:col>17</xdr:col>
      <xdr:colOff>19050</xdr:colOff>
      <xdr:row>33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ACDAC326-E357-413C-822C-0234AB760C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723900</xdr:colOff>
      <xdr:row>34</xdr:row>
      <xdr:rowOff>257175</xdr:rowOff>
    </xdr:from>
    <xdr:to>
      <xdr:col>14</xdr:col>
      <xdr:colOff>723900</xdr:colOff>
      <xdr:row>42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740E62D1-9910-4DAE-B820-C3689D039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685800</xdr:colOff>
      <xdr:row>43</xdr:row>
      <xdr:rowOff>19050</xdr:rowOff>
    </xdr:from>
    <xdr:to>
      <xdr:col>14</xdr:col>
      <xdr:colOff>685800</xdr:colOff>
      <xdr:row>57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1F87EDB8-8B48-4587-95E0-F911396EA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4</xdr:row>
      <xdr:rowOff>0</xdr:rowOff>
    </xdr:from>
    <xdr:to>
      <xdr:col>23</xdr:col>
      <xdr:colOff>0</xdr:colOff>
      <xdr:row>12</xdr:row>
      <xdr:rowOff>200025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1</xdr:row>
      <xdr:rowOff>171450</xdr:rowOff>
    </xdr:from>
    <xdr:to>
      <xdr:col>13</xdr:col>
      <xdr:colOff>571500</xdr:colOff>
      <xdr:row>13</xdr:row>
      <xdr:rowOff>9525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14</xdr:col>
      <xdr:colOff>0</xdr:colOff>
      <xdr:row>26</xdr:row>
      <xdr:rowOff>9525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761999</xdr:colOff>
      <xdr:row>28</xdr:row>
      <xdr:rowOff>0</xdr:rowOff>
    </xdr:from>
    <xdr:to>
      <xdr:col>14</xdr:col>
      <xdr:colOff>628650</xdr:colOff>
      <xdr:row>39</xdr:row>
      <xdr:rowOff>295275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25049</xdr:colOff>
      <xdr:row>5</xdr:row>
      <xdr:rowOff>65085</xdr:rowOff>
    </xdr:from>
    <xdr:ext cx="2460975" cy="4587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10 CuadroTexto"/>
            <xdr:cNvSpPr txBox="1"/>
          </xdr:nvSpPr>
          <xdr:spPr>
            <a:xfrm>
              <a:off x="1015649" y="1017585"/>
              <a:ext cx="2460975" cy="458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s-ES" sz="1600"/>
                <a:t>IEEI</a:t>
              </a:r>
              <a14:m>
                <m:oMath xmlns:m="http://schemas.openxmlformats.org/officeDocument/2006/math">
                  <m:r>
                    <a:rPr lang="es-ES" sz="1600" i="1">
                      <a:latin typeface="Cambria Math"/>
                    </a:rPr>
                    <m:t>=</m:t>
                  </m:r>
                  <m:f>
                    <m:fPr>
                      <m:ctrlPr>
                        <a:rPr lang="es-ES" sz="1600" i="1">
                          <a:latin typeface="Cambria Math"/>
                        </a:rPr>
                      </m:ctrlPr>
                    </m:fPr>
                    <m:num>
                      <m:r>
                        <a:rPr lang="es-ES" sz="1600" b="0" i="1">
                          <a:latin typeface="Cambria Math"/>
                        </a:rPr>
                        <m:t>𝐼𝑛𝑔𝑟𝑒𝑠𝑜𝑠</m:t>
                      </m:r>
                      <m:r>
                        <a:rPr lang="es-ES" sz="1600" b="0" i="1">
                          <a:latin typeface="Cambria Math"/>
                        </a:rPr>
                        <m:t> </m:t>
                      </m:r>
                      <m:r>
                        <a:rPr lang="es-ES" sz="1600" b="0" i="1">
                          <a:latin typeface="Cambria Math"/>
                        </a:rPr>
                        <m:t>𝐸𝑗𝑒𝑐𝑢𝑡𝑎𝑑𝑜𝑠</m:t>
                      </m:r>
                    </m:num>
                    <m:den>
                      <m:r>
                        <a:rPr lang="es-ES" sz="1600" b="0" i="1">
                          <a:latin typeface="Cambria Math"/>
                        </a:rPr>
                        <m:t>𝐼𝑛𝑔𝑟𝑒𝑠𝑜𝑠</m:t>
                      </m:r>
                      <m:r>
                        <a:rPr lang="es-ES" sz="1600" b="0" i="1">
                          <a:latin typeface="Cambria Math"/>
                        </a:rPr>
                        <m:t> </m:t>
                      </m:r>
                      <m:r>
                        <a:rPr lang="es-ES" sz="1600" b="0" i="1">
                          <a:latin typeface="Cambria Math"/>
                        </a:rPr>
                        <m:t>𝐶𝑜𝑑𝑖𝑓𝑖𝑐𝑎𝑑𝑜𝑠</m:t>
                      </m:r>
                    </m:den>
                  </m:f>
                </m:oMath>
              </a14:m>
              <a:endParaRPr lang="es-ES" sz="1100"/>
            </a:p>
          </xdr:txBody>
        </xdr:sp>
      </mc:Choice>
      <mc:Fallback xmlns="">
        <xdr:sp macro="" textlink="">
          <xdr:nvSpPr>
            <xdr:cNvPr id="11" name="10 CuadroTexto"/>
            <xdr:cNvSpPr txBox="1"/>
          </xdr:nvSpPr>
          <xdr:spPr>
            <a:xfrm>
              <a:off x="1015649" y="1017585"/>
              <a:ext cx="2460975" cy="458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s-ES" sz="1600"/>
                <a:t>IEEI</a:t>
              </a:r>
              <a:r>
                <a:rPr lang="es-ES" sz="1600" i="0">
                  <a:latin typeface="Cambria Math"/>
                </a:rPr>
                <a:t>=(</a:t>
              </a:r>
              <a:r>
                <a:rPr lang="es-ES" sz="1600" b="0" i="0">
                  <a:latin typeface="Cambria Math"/>
                </a:rPr>
                <a:t>𝐼𝑛𝑔𝑟𝑒𝑠𝑜𝑠 𝐸𝑗𝑒𝑐𝑢𝑡𝑎𝑑𝑜𝑠)/(𝐼𝑛𝑔𝑟𝑒𝑠𝑜𝑠 𝐶𝑜𝑑𝑖𝑓𝑖𝑐𝑎𝑑𝑜𝑠)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</xdr:col>
      <xdr:colOff>28575</xdr:colOff>
      <xdr:row>6</xdr:row>
      <xdr:rowOff>76200</xdr:rowOff>
    </xdr:from>
    <xdr:ext cx="2460975" cy="4587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11 CuadroTexto"/>
            <xdr:cNvSpPr txBox="1"/>
          </xdr:nvSpPr>
          <xdr:spPr>
            <a:xfrm>
              <a:off x="1019175" y="1219200"/>
              <a:ext cx="2460975" cy="458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s-ES" sz="1600"/>
                <a:t>IEEG</a:t>
              </a:r>
              <a14:m>
                <m:oMath xmlns:m="http://schemas.openxmlformats.org/officeDocument/2006/math">
                  <m:r>
                    <a:rPr lang="es-ES" sz="1600" i="1">
                      <a:latin typeface="Cambria Math"/>
                    </a:rPr>
                    <m:t>=</m:t>
                  </m:r>
                  <m:f>
                    <m:fPr>
                      <m:ctrlPr>
                        <a:rPr lang="es-ES" sz="1600" i="1">
                          <a:latin typeface="Cambria Math"/>
                        </a:rPr>
                      </m:ctrlPr>
                    </m:fPr>
                    <m:num>
                      <m:r>
                        <a:rPr lang="es-ES" sz="1600" b="0" i="1">
                          <a:latin typeface="Cambria Math"/>
                        </a:rPr>
                        <m:t> </m:t>
                      </m:r>
                      <m:r>
                        <a:rPr lang="es-ES" sz="1600" b="0" i="1">
                          <a:latin typeface="Cambria Math"/>
                        </a:rPr>
                        <m:t>𝐺𝑎𝑠𝑡𝑜𝑠</m:t>
                      </m:r>
                      <m:r>
                        <a:rPr lang="es-ES" sz="1600" b="0" i="1">
                          <a:latin typeface="Cambria Math"/>
                        </a:rPr>
                        <m:t> </m:t>
                      </m:r>
                      <m:r>
                        <a:rPr lang="es-ES" sz="1600" b="0" i="1">
                          <a:latin typeface="Cambria Math"/>
                        </a:rPr>
                        <m:t>𝐸𝑗𝑒𝑐𝑢𝑡𝑎𝑑𝑜𝑠</m:t>
                      </m:r>
                    </m:num>
                    <m:den>
                      <m:r>
                        <a:rPr lang="es-ES" sz="1600" b="0" i="1">
                          <a:latin typeface="Cambria Math"/>
                        </a:rPr>
                        <m:t>𝐺𝑎𝑠𝑡𝑜𝑠</m:t>
                      </m:r>
                      <m:r>
                        <a:rPr lang="es-ES" sz="1600" b="0" i="1">
                          <a:latin typeface="Cambria Math"/>
                        </a:rPr>
                        <m:t> </m:t>
                      </m:r>
                      <m:r>
                        <a:rPr lang="es-ES" sz="1600" b="0" i="1">
                          <a:latin typeface="Cambria Math"/>
                        </a:rPr>
                        <m:t>𝐶𝑜𝑑𝑖𝑓𝑖𝑐𝑎𝑑𝑜𝑠</m:t>
                      </m:r>
                    </m:den>
                  </m:f>
                </m:oMath>
              </a14:m>
              <a:endParaRPr lang="es-ES" sz="1100"/>
            </a:p>
          </xdr:txBody>
        </xdr:sp>
      </mc:Choice>
      <mc:Fallback xmlns="">
        <xdr:sp macro="" textlink="">
          <xdr:nvSpPr>
            <xdr:cNvPr id="12" name="11 CuadroTexto"/>
            <xdr:cNvSpPr txBox="1"/>
          </xdr:nvSpPr>
          <xdr:spPr>
            <a:xfrm>
              <a:off x="1019175" y="1219200"/>
              <a:ext cx="2460975" cy="458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s-ES" sz="1600"/>
                <a:t>IEEG</a:t>
              </a:r>
              <a:r>
                <a:rPr lang="es-ES" sz="1600" i="0">
                  <a:latin typeface="Cambria Math"/>
                </a:rPr>
                <a:t>=(</a:t>
              </a:r>
              <a:r>
                <a:rPr lang="es-ES" sz="1600" b="0" i="0">
                  <a:latin typeface="Cambria Math"/>
                </a:rPr>
                <a:t> 𝐺𝑎𝑠𝑡𝑜𝑠 𝐸𝑗𝑒𝑐𝑢𝑡𝑎𝑑𝑜𝑠)/(𝐺𝑎𝑠𝑡𝑜𝑠 𝐶𝑜𝑑𝑖𝑓𝑖𝑐𝑎𝑑𝑜𝑠)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</xdr:col>
      <xdr:colOff>19050</xdr:colOff>
      <xdr:row>7</xdr:row>
      <xdr:rowOff>219075</xdr:rowOff>
    </xdr:from>
    <xdr:ext cx="2460975" cy="4587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12 CuadroTexto"/>
            <xdr:cNvSpPr txBox="1"/>
          </xdr:nvSpPr>
          <xdr:spPr>
            <a:xfrm>
              <a:off x="1009650" y="1524000"/>
              <a:ext cx="2460975" cy="458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s-ES" sz="1600"/>
                <a:t>IERI</a:t>
              </a:r>
              <a14:m>
                <m:oMath xmlns:m="http://schemas.openxmlformats.org/officeDocument/2006/math">
                  <m:r>
                    <a:rPr lang="es-ES" sz="1600" i="1">
                      <a:latin typeface="Cambria Math"/>
                    </a:rPr>
                    <m:t>=</m:t>
                  </m:r>
                  <m:f>
                    <m:fPr>
                      <m:ctrlPr>
                        <a:rPr lang="es-ES" sz="1600" i="1">
                          <a:latin typeface="Cambria Math"/>
                        </a:rPr>
                      </m:ctrlPr>
                    </m:fPr>
                    <m:num>
                      <m:r>
                        <a:rPr lang="es-ES" sz="1600" b="0" i="1">
                          <a:latin typeface="Cambria Math"/>
                        </a:rPr>
                        <m:t>𝐼𝑛𝑔𝑟𝑒𝑠𝑜𝑠</m:t>
                      </m:r>
                      <m:r>
                        <a:rPr lang="es-ES" sz="1600" b="0" i="1">
                          <a:latin typeface="Cambria Math"/>
                        </a:rPr>
                        <m:t> </m:t>
                      </m:r>
                      <m:r>
                        <a:rPr lang="es-ES" sz="1600" b="0" i="1">
                          <a:latin typeface="Cambria Math"/>
                        </a:rPr>
                        <m:t>𝑅𝑒𝑐𝑎𝑢𝑑𝑎𝑑𝑜𝑠</m:t>
                      </m:r>
                    </m:num>
                    <m:den>
                      <m:r>
                        <a:rPr lang="es-ES" sz="1600" b="0" i="1">
                          <a:latin typeface="Cambria Math"/>
                        </a:rPr>
                        <m:t>𝐼𝑛𝑔𝑟𝑒𝑠𝑜𝑠</m:t>
                      </m:r>
                      <m:r>
                        <a:rPr lang="es-ES" sz="1600" b="0" i="1">
                          <a:latin typeface="Cambria Math"/>
                        </a:rPr>
                        <m:t> </m:t>
                      </m:r>
                      <m:r>
                        <a:rPr lang="es-ES" sz="1600" b="0" i="1">
                          <a:latin typeface="Cambria Math"/>
                        </a:rPr>
                        <m:t>𝐸𝑗𝑒𝑐𝑢𝑡𝑎𝑑𝑜𝑠</m:t>
                      </m:r>
                    </m:den>
                  </m:f>
                </m:oMath>
              </a14:m>
              <a:endParaRPr lang="es-ES" sz="1100"/>
            </a:p>
          </xdr:txBody>
        </xdr:sp>
      </mc:Choice>
      <mc:Fallback xmlns="">
        <xdr:sp macro="" textlink="">
          <xdr:nvSpPr>
            <xdr:cNvPr id="13" name="12 CuadroTexto"/>
            <xdr:cNvSpPr txBox="1"/>
          </xdr:nvSpPr>
          <xdr:spPr>
            <a:xfrm>
              <a:off x="1009650" y="1524000"/>
              <a:ext cx="2460975" cy="458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s-ES" sz="1600"/>
                <a:t>IERI</a:t>
              </a:r>
              <a:r>
                <a:rPr lang="es-ES" sz="1600" i="0">
                  <a:latin typeface="Cambria Math"/>
                </a:rPr>
                <a:t>=(</a:t>
              </a:r>
              <a:r>
                <a:rPr lang="es-ES" sz="1600" b="0" i="0">
                  <a:latin typeface="Cambria Math"/>
                </a:rPr>
                <a:t>𝐼𝑛𝑔𝑟𝑒𝑠𝑜𝑠 𝑅𝑒𝑐𝑎𝑢𝑑𝑎𝑑𝑜𝑠)/(𝐼𝑛𝑔𝑟𝑒𝑠𝑜𝑠 𝐸𝑗𝑒𝑐𝑢𝑡𝑎𝑑𝑜𝑠)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8</xdr:row>
      <xdr:rowOff>0</xdr:rowOff>
    </xdr:from>
    <xdr:ext cx="2460975" cy="4587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13 CuadroTexto"/>
            <xdr:cNvSpPr txBox="1"/>
          </xdr:nvSpPr>
          <xdr:spPr>
            <a:xfrm>
              <a:off x="876300" y="4219575"/>
              <a:ext cx="2460975" cy="458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s-ES" sz="1600"/>
                <a:t>IEPG</a:t>
              </a:r>
              <a14:m>
                <m:oMath xmlns:m="http://schemas.openxmlformats.org/officeDocument/2006/math">
                  <m:r>
                    <a:rPr lang="es-ES" sz="1600" i="1">
                      <a:latin typeface="Cambria Math"/>
                    </a:rPr>
                    <m:t>=</m:t>
                  </m:r>
                  <m:f>
                    <m:fPr>
                      <m:ctrlPr>
                        <a:rPr lang="es-ES" sz="1600" i="1">
                          <a:latin typeface="Cambria Math"/>
                        </a:rPr>
                      </m:ctrlPr>
                    </m:fPr>
                    <m:num>
                      <m:r>
                        <a:rPr lang="es-ES" sz="1600" b="0" i="1">
                          <a:latin typeface="Cambria Math"/>
                        </a:rPr>
                        <m:t>𝐺𝑎𝑠𝑡𝑜𝑠</m:t>
                      </m:r>
                      <m:r>
                        <a:rPr lang="es-ES" sz="1600" b="0" i="1">
                          <a:latin typeface="Cambria Math"/>
                        </a:rPr>
                        <m:t> </m:t>
                      </m:r>
                      <m:r>
                        <a:rPr lang="es-ES" sz="1600" b="0" i="1">
                          <a:latin typeface="Cambria Math"/>
                        </a:rPr>
                        <m:t>𝑃𝑎𝑔𝑎𝑑𝑜𝑠</m:t>
                      </m:r>
                    </m:num>
                    <m:den>
                      <m:r>
                        <a:rPr lang="es-ES" sz="1600" b="0" i="1">
                          <a:latin typeface="Cambria Math"/>
                        </a:rPr>
                        <m:t>𝐺𝑎𝑠𝑡𝑜𝑠</m:t>
                      </m:r>
                      <m:r>
                        <a:rPr lang="es-ES" sz="1600" b="0" i="1">
                          <a:latin typeface="Cambria Math"/>
                        </a:rPr>
                        <m:t> </m:t>
                      </m:r>
                      <m:r>
                        <a:rPr lang="es-ES" sz="1600" b="0" i="1">
                          <a:latin typeface="Cambria Math"/>
                        </a:rPr>
                        <m:t>𝐸𝑗𝑒𝑐𝑢𝑡𝑎𝑑𝑜𝑠</m:t>
                      </m:r>
                    </m:den>
                  </m:f>
                </m:oMath>
              </a14:m>
              <a:endParaRPr lang="es-ES" sz="1100"/>
            </a:p>
          </xdr:txBody>
        </xdr:sp>
      </mc:Choice>
      <mc:Fallback xmlns="">
        <xdr:sp macro="" textlink="">
          <xdr:nvSpPr>
            <xdr:cNvPr id="14" name="13 CuadroTexto"/>
            <xdr:cNvSpPr txBox="1"/>
          </xdr:nvSpPr>
          <xdr:spPr>
            <a:xfrm>
              <a:off x="876300" y="4219575"/>
              <a:ext cx="2460975" cy="458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s-ES" sz="1600"/>
                <a:t>IEPG</a:t>
              </a:r>
              <a:r>
                <a:rPr lang="es-ES" sz="1600" i="0">
                  <a:latin typeface="Cambria Math"/>
                </a:rPr>
                <a:t>=(</a:t>
              </a:r>
              <a:r>
                <a:rPr lang="es-ES" sz="1600" b="0" i="0">
                  <a:latin typeface="Cambria Math"/>
                </a:rPr>
                <a:t>𝐺𝑎𝑠𝑡𝑜𝑠 𝑃𝑎𝑔𝑎𝑑𝑜𝑠)/(𝐺𝑎𝑠𝑡𝑜𝑠 𝐸𝑗𝑒𝑐𝑢𝑡𝑎𝑑𝑜𝑠)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9</xdr:row>
      <xdr:rowOff>0</xdr:rowOff>
    </xdr:from>
    <xdr:ext cx="2460975" cy="4587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14 CuadroTexto"/>
            <xdr:cNvSpPr txBox="1"/>
          </xdr:nvSpPr>
          <xdr:spPr>
            <a:xfrm>
              <a:off x="876300" y="5172075"/>
              <a:ext cx="2460975" cy="458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s-ES" sz="1600" i="0">
                  <a:latin typeface="+mn-lt"/>
                </a:rPr>
                <a:t>IEIyG</a:t>
              </a:r>
              <a14:m>
                <m:oMath xmlns:m="http://schemas.openxmlformats.org/officeDocument/2006/math">
                  <m:r>
                    <a:rPr lang="es-ES" sz="1600" i="1">
                      <a:latin typeface="Cambria Math"/>
                    </a:rPr>
                    <m:t>=</m:t>
                  </m:r>
                  <m:f>
                    <m:fPr>
                      <m:ctrlPr>
                        <a:rPr lang="es-ES" sz="1600" i="1">
                          <a:latin typeface="Cambria Math"/>
                        </a:rPr>
                      </m:ctrlPr>
                    </m:fPr>
                    <m:num>
                      <m:r>
                        <a:rPr lang="es-ES" sz="1600" b="0" i="1">
                          <a:latin typeface="Cambria Math"/>
                        </a:rPr>
                        <m:t>𝐼𝑛𝑔𝑟𝑒𝑠𝑜𝑠</m:t>
                      </m:r>
                      <m:r>
                        <a:rPr lang="es-ES" sz="1600" b="0" i="1">
                          <a:latin typeface="Cambria Math"/>
                        </a:rPr>
                        <m:t> </m:t>
                      </m:r>
                      <m:r>
                        <a:rPr lang="es-ES" sz="1600" b="0" i="1">
                          <a:latin typeface="Cambria Math"/>
                        </a:rPr>
                        <m:t>𝐶𝑜𝑑𝑖𝑓𝑖𝑐𝑎𝑑𝑜𝑠</m:t>
                      </m:r>
                    </m:num>
                    <m:den>
                      <m:r>
                        <a:rPr lang="es-ES" sz="1600" b="0" i="1">
                          <a:latin typeface="Cambria Math"/>
                        </a:rPr>
                        <m:t>𝐺𝑎𝑠𝑡𝑜𝑠</m:t>
                      </m:r>
                      <m:r>
                        <a:rPr lang="es-ES" sz="1600" b="0" i="1">
                          <a:latin typeface="Cambria Math"/>
                        </a:rPr>
                        <m:t> </m:t>
                      </m:r>
                      <m:r>
                        <a:rPr lang="es-ES" sz="1600" b="0" i="1">
                          <a:latin typeface="Cambria Math"/>
                        </a:rPr>
                        <m:t>𝐶𝑜𝑑𝑖𝑓𝑖𝑐𝑎𝑑𝑜𝑠</m:t>
                      </m:r>
                    </m:den>
                  </m:f>
                </m:oMath>
              </a14:m>
              <a:endParaRPr lang="es-ES" sz="1100"/>
            </a:p>
          </xdr:txBody>
        </xdr:sp>
      </mc:Choice>
      <mc:Fallback xmlns="">
        <xdr:sp macro="" textlink="">
          <xdr:nvSpPr>
            <xdr:cNvPr id="15" name="14 CuadroTexto"/>
            <xdr:cNvSpPr txBox="1"/>
          </xdr:nvSpPr>
          <xdr:spPr>
            <a:xfrm>
              <a:off x="876300" y="5172075"/>
              <a:ext cx="2460975" cy="458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s-ES" sz="1600" i="0">
                  <a:latin typeface="+mn-lt"/>
                </a:rPr>
                <a:t>IEIyG</a:t>
              </a:r>
              <a:r>
                <a:rPr lang="es-ES" sz="1600" i="0">
                  <a:latin typeface="Cambria Math"/>
                </a:rPr>
                <a:t>=(</a:t>
              </a:r>
              <a:r>
                <a:rPr lang="es-ES" sz="1600" b="0" i="0">
                  <a:latin typeface="Cambria Math"/>
                </a:rPr>
                <a:t>𝐼𝑛𝑔𝑟𝑒𝑠𝑜𝑠 𝐶𝑜𝑑𝑖𝑓𝑖𝑐𝑎𝑑𝑜𝑠)/(𝐺𝑎𝑠𝑡𝑜𝑠 𝐶𝑜𝑑𝑖𝑓𝑖𝑐𝑎𝑑𝑜𝑠)</a:t>
              </a:r>
              <a:endParaRPr lang="es-ES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ACION%20GAD/correcion%20grafic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&#225;n%20Cortez/Downloads/CRITERIOS-DE-ING-Y-G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</sheetNames>
    <sheetDataSet>
      <sheetData sheetId="0">
        <row r="2">
          <cell r="B2" t="str">
            <v>CODIFICADO</v>
          </cell>
          <cell r="C2" t="str">
            <v>%</v>
          </cell>
        </row>
        <row r="3">
          <cell r="A3" t="str">
            <v>INGRESOS CORRIENTES</v>
          </cell>
          <cell r="B3">
            <v>2673335.33</v>
          </cell>
          <cell r="C3">
            <v>0.26999360721599053</v>
          </cell>
        </row>
        <row r="4">
          <cell r="A4" t="str">
            <v>INGRESOS DE CAPITAL</v>
          </cell>
          <cell r="B4">
            <v>3388639.29</v>
          </cell>
          <cell r="C4">
            <v>0.34223575890157149</v>
          </cell>
        </row>
        <row r="5">
          <cell r="A5" t="str">
            <v>INGRESOS DE FINANCIAMIENTO</v>
          </cell>
          <cell r="B5">
            <v>3839501.78</v>
          </cell>
          <cell r="C5">
            <v>0.38777063388243793</v>
          </cell>
        </row>
      </sheetData>
      <sheetData sheetId="1">
        <row r="2">
          <cell r="C2" t="str">
            <v>CODIFICADO</v>
          </cell>
          <cell r="D2" t="str">
            <v>%</v>
          </cell>
        </row>
        <row r="3">
          <cell r="B3" t="str">
            <v>GASTOS CORRIENTES</v>
          </cell>
          <cell r="C3">
            <v>1244597.6200000001</v>
          </cell>
          <cell r="D3">
            <v>0.12569818577762809</v>
          </cell>
        </row>
        <row r="4">
          <cell r="B4" t="str">
            <v>GASTOS DE INVERSIÓN</v>
          </cell>
          <cell r="C4">
            <v>7653872.6799999997</v>
          </cell>
          <cell r="D4">
            <v>0.77300317354692671</v>
          </cell>
        </row>
        <row r="5">
          <cell r="B5" t="str">
            <v>GASTOS DE CAPITAL</v>
          </cell>
          <cell r="C5">
            <v>798006.1</v>
          </cell>
          <cell r="D5">
            <v>8.0594657580560405E-2</v>
          </cell>
        </row>
        <row r="6">
          <cell r="B6" t="str">
            <v>APLICACIÓN DE FINANCIAMIENTO</v>
          </cell>
          <cell r="C6">
            <v>205000</v>
          </cell>
          <cell r="D6">
            <v>2.0703983094884717E-2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"/>
    </sheetNames>
    <sheetDataSet>
      <sheetData sheetId="0" refreshError="1"/>
      <sheetData sheetId="1">
        <row r="9">
          <cell r="B9" t="str">
            <v>CODIFICADO</v>
          </cell>
          <cell r="C9" t="str">
            <v>EJECUTADO</v>
          </cell>
          <cell r="E9" t="str">
            <v>PAGADO</v>
          </cell>
        </row>
        <row r="10">
          <cell r="A10" t="str">
            <v>GASTOS CORRIENTES</v>
          </cell>
          <cell r="B10">
            <v>1244597.6200000001</v>
          </cell>
          <cell r="C10">
            <v>1070002.93</v>
          </cell>
          <cell r="E10">
            <v>1050400.8900000001</v>
          </cell>
        </row>
        <row r="11">
          <cell r="A11" t="str">
            <v>GASTOS DE INVERSIÓN</v>
          </cell>
          <cell r="B11">
            <v>7653872.6799999997</v>
          </cell>
          <cell r="C11">
            <v>4316468.7300000004</v>
          </cell>
          <cell r="E11">
            <v>4278049.59</v>
          </cell>
        </row>
        <row r="12">
          <cell r="A12" t="str">
            <v>GASTOS DE CAPITAL</v>
          </cell>
          <cell r="B12">
            <v>798006.1</v>
          </cell>
          <cell r="C12">
            <v>765720.4</v>
          </cell>
          <cell r="E12">
            <v>763336.67</v>
          </cell>
        </row>
        <row r="13">
          <cell r="A13" t="str">
            <v>APLICACIÓN DE FINANCIAMIENTO</v>
          </cell>
          <cell r="B13">
            <v>205000</v>
          </cell>
          <cell r="C13">
            <v>133949.54999999999</v>
          </cell>
          <cell r="E13">
            <v>133949.54999999999</v>
          </cell>
        </row>
        <row r="17">
          <cell r="B17" t="str">
            <v>CODIFICADO</v>
          </cell>
          <cell r="C17" t="str">
            <v>EJECUTADO</v>
          </cell>
          <cell r="E17" t="str">
            <v>PAGADO</v>
          </cell>
        </row>
        <row r="18">
          <cell r="A18" t="str">
            <v>Gastos en personal</v>
          </cell>
          <cell r="B18">
            <v>945273.31</v>
          </cell>
          <cell r="C18">
            <v>853262.35999999987</v>
          </cell>
          <cell r="E18">
            <v>837876.09000000008</v>
          </cell>
        </row>
        <row r="19">
          <cell r="A19" t="str">
            <v>Bienes y servicios de consumo</v>
          </cell>
          <cell r="B19">
            <v>178840</v>
          </cell>
          <cell r="C19">
            <v>142755.56000000003</v>
          </cell>
          <cell r="E19">
            <v>138543.07</v>
          </cell>
        </row>
        <row r="20">
          <cell r="A20" t="str">
            <v>Gastos financieros</v>
          </cell>
          <cell r="B20">
            <v>28000</v>
          </cell>
          <cell r="C20">
            <v>761.27</v>
          </cell>
          <cell r="E20">
            <v>761.27</v>
          </cell>
        </row>
        <row r="21">
          <cell r="A21" t="str">
            <v>Otros gastos corrientes</v>
          </cell>
          <cell r="B21">
            <v>37910.43</v>
          </cell>
          <cell r="C21">
            <v>24379.95</v>
          </cell>
          <cell r="E21">
            <v>24376.670000000002</v>
          </cell>
        </row>
        <row r="22">
          <cell r="A22" t="str">
            <v>Transferencias y donaciones corrientes</v>
          </cell>
          <cell r="B22">
            <v>54573.880000000005</v>
          </cell>
          <cell r="C22">
            <v>48843.79</v>
          </cell>
          <cell r="E22">
            <v>48843.79</v>
          </cell>
        </row>
        <row r="26">
          <cell r="B26" t="str">
            <v>CODIFICADO</v>
          </cell>
          <cell r="C26" t="str">
            <v>EJECUTADO</v>
          </cell>
          <cell r="E26" t="str">
            <v>PAGADO</v>
          </cell>
        </row>
        <row r="27">
          <cell r="A27" t="str">
            <v>Gastos en personal</v>
          </cell>
          <cell r="B27">
            <v>1456609.2900000003</v>
          </cell>
          <cell r="C27">
            <v>1309613.2000000002</v>
          </cell>
          <cell r="E27">
            <v>1289462</v>
          </cell>
        </row>
        <row r="28">
          <cell r="A28" t="str">
            <v>Bienes y servicios de inversión</v>
          </cell>
          <cell r="B28">
            <v>858049.16</v>
          </cell>
          <cell r="C28">
            <v>611010.25</v>
          </cell>
          <cell r="E28">
            <v>606124.53999999992</v>
          </cell>
        </row>
        <row r="29">
          <cell r="A29" t="str">
            <v>Obras públicas</v>
          </cell>
          <cell r="B29">
            <v>3643921.86</v>
          </cell>
          <cell r="C29">
            <v>1232765.6200000001</v>
          </cell>
          <cell r="E29">
            <v>1227245.1399999999</v>
          </cell>
        </row>
        <row r="30">
          <cell r="A30" t="str">
            <v>Otros gastos de inversión</v>
          </cell>
          <cell r="B30">
            <v>463800.01</v>
          </cell>
          <cell r="C30">
            <v>37608.14</v>
          </cell>
          <cell r="E30">
            <v>36906.06</v>
          </cell>
        </row>
        <row r="31">
          <cell r="A31" t="str">
            <v>Transferencias y donaciones para inversión</v>
          </cell>
          <cell r="B31">
            <v>1231492.3599999999</v>
          </cell>
          <cell r="C31">
            <v>1125471.52</v>
          </cell>
          <cell r="E31">
            <v>1118311.8499999999</v>
          </cell>
        </row>
        <row r="35">
          <cell r="B35" t="str">
            <v>CODIFICADO</v>
          </cell>
          <cell r="C35" t="str">
            <v>EJECUTADO</v>
          </cell>
          <cell r="E35" t="str">
            <v>PAGADO</v>
          </cell>
        </row>
        <row r="36">
          <cell r="A36" t="str">
            <v>Bienes de larga duración</v>
          </cell>
          <cell r="B36">
            <v>399517.93999999994</v>
          </cell>
          <cell r="C36">
            <v>367232.24</v>
          </cell>
          <cell r="E36">
            <v>364848.51</v>
          </cell>
        </row>
        <row r="37">
          <cell r="A37" t="str">
            <v>Inversiones financieras</v>
          </cell>
          <cell r="B37">
            <v>398488.16000000003</v>
          </cell>
          <cell r="C37">
            <v>398488.16000000003</v>
          </cell>
          <cell r="E37">
            <v>398488.16000000003</v>
          </cell>
        </row>
        <row r="41">
          <cell r="B41" t="str">
            <v>CODIFICADO</v>
          </cell>
          <cell r="C41" t="str">
            <v>EJECUTADO</v>
          </cell>
          <cell r="E41" t="str">
            <v>PAGADO</v>
          </cell>
        </row>
        <row r="42">
          <cell r="A42" t="str">
            <v>Amortización de deuda pública</v>
          </cell>
          <cell r="B42">
            <v>62870</v>
          </cell>
          <cell r="C42">
            <v>3489.33</v>
          </cell>
          <cell r="E42">
            <v>3489.33</v>
          </cell>
        </row>
        <row r="43">
          <cell r="A43" t="str">
            <v>Pasivo circulante</v>
          </cell>
          <cell r="B43">
            <v>107130</v>
          </cell>
          <cell r="C43">
            <v>104208.84</v>
          </cell>
          <cell r="E43">
            <v>104208.84</v>
          </cell>
        </row>
        <row r="44">
          <cell r="A44" t="str">
            <v>Otros pasivos</v>
          </cell>
          <cell r="B44">
            <v>35000</v>
          </cell>
          <cell r="C44">
            <v>26251.38</v>
          </cell>
          <cell r="E44">
            <v>26251.38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D27"/>
  <sheetViews>
    <sheetView topLeftCell="A4" workbookViewId="0">
      <selection activeCell="B28" sqref="B28"/>
    </sheetView>
  </sheetViews>
  <sheetFormatPr baseColWidth="10" defaultRowHeight="15" x14ac:dyDescent="0.25"/>
  <cols>
    <col min="2" max="2" width="61.42578125" customWidth="1"/>
    <col min="3" max="3" width="15.5703125" bestFit="1" customWidth="1"/>
    <col min="4" max="4" width="11.42578125" customWidth="1"/>
  </cols>
  <sheetData>
    <row r="2" spans="2:4" x14ac:dyDescent="0.25">
      <c r="B2" s="1" t="s">
        <v>7</v>
      </c>
      <c r="C2" s="1" t="s">
        <v>1</v>
      </c>
      <c r="D2" s="1" t="s">
        <v>2</v>
      </c>
    </row>
    <row r="3" spans="2:4" x14ac:dyDescent="0.25">
      <c r="B3" s="1" t="s">
        <v>8</v>
      </c>
      <c r="C3" s="2">
        <v>2415714.1</v>
      </c>
      <c r="D3" s="6">
        <v>0.24</v>
      </c>
    </row>
    <row r="4" spans="2:4" x14ac:dyDescent="0.25">
      <c r="B4" s="1" t="s">
        <v>9</v>
      </c>
      <c r="C4" s="2">
        <v>3933252.41</v>
      </c>
      <c r="D4" s="6">
        <f>+C4/$C$6</f>
        <v>0.38174002188752743</v>
      </c>
    </row>
    <row r="5" spans="2:4" x14ac:dyDescent="0.25">
      <c r="B5" s="1" t="s">
        <v>10</v>
      </c>
      <c r="C5" s="2">
        <v>3954518.02</v>
      </c>
      <c r="D5" s="6">
        <f>+C5/$C$6</f>
        <v>0.3838039459840874</v>
      </c>
    </row>
    <row r="6" spans="2:4" x14ac:dyDescent="0.25">
      <c r="B6" s="1" t="s">
        <v>11</v>
      </c>
      <c r="C6" s="2">
        <f>C3+C4+C5</f>
        <v>10303484.529999999</v>
      </c>
      <c r="D6" s="3">
        <v>1</v>
      </c>
    </row>
    <row r="8" spans="2:4" x14ac:dyDescent="0.25">
      <c r="B8" s="1" t="s">
        <v>8</v>
      </c>
      <c r="C8" s="1" t="s">
        <v>1</v>
      </c>
      <c r="D8" s="1" t="s">
        <v>2</v>
      </c>
    </row>
    <row r="9" spans="2:4" x14ac:dyDescent="0.25">
      <c r="B9" s="1" t="s">
        <v>12</v>
      </c>
      <c r="C9" s="2">
        <v>421100</v>
      </c>
      <c r="D9" s="6">
        <f>+C9/C15</f>
        <v>0.17431698560686465</v>
      </c>
    </row>
    <row r="10" spans="2:4" x14ac:dyDescent="0.25">
      <c r="B10" s="1" t="s">
        <v>13</v>
      </c>
      <c r="C10" s="2">
        <v>242000</v>
      </c>
      <c r="D10" s="6">
        <f>+C10/$C$15</f>
        <v>0.10017741751807467</v>
      </c>
    </row>
    <row r="11" spans="2:4" x14ac:dyDescent="0.25">
      <c r="B11" s="1" t="s">
        <v>14</v>
      </c>
      <c r="C11" s="2">
        <v>127100</v>
      </c>
      <c r="D11" s="6">
        <f>+C11/$C$15</f>
        <v>5.2613842010525998E-2</v>
      </c>
    </row>
    <row r="12" spans="2:4" x14ac:dyDescent="0.25">
      <c r="B12" s="1" t="s">
        <v>15</v>
      </c>
      <c r="C12" s="2">
        <v>173000</v>
      </c>
      <c r="D12" s="6">
        <f>+C12/$C$15</f>
        <v>7.1614434837301316E-2</v>
      </c>
    </row>
    <row r="13" spans="2:4" x14ac:dyDescent="0.25">
      <c r="B13" s="1" t="s">
        <v>16</v>
      </c>
      <c r="C13" s="2">
        <v>1439014.1</v>
      </c>
      <c r="D13" s="6">
        <f>+C13/$C$15</f>
        <v>0.59568891037229943</v>
      </c>
    </row>
    <row r="14" spans="2:4" x14ac:dyDescent="0.25">
      <c r="B14" s="1" t="s">
        <v>17</v>
      </c>
      <c r="C14" s="2">
        <v>13500</v>
      </c>
      <c r="D14" s="6">
        <f>+C14/$C$15</f>
        <v>5.5884096549339178E-3</v>
      </c>
    </row>
    <row r="15" spans="2:4" x14ac:dyDescent="0.25">
      <c r="B15" s="1" t="s">
        <v>11</v>
      </c>
      <c r="C15" s="2">
        <f>SUM(C9:C14)</f>
        <v>2415714.1</v>
      </c>
      <c r="D15" s="6">
        <f>SUM(D9:D14)</f>
        <v>1</v>
      </c>
    </row>
    <row r="17" spans="2:4" x14ac:dyDescent="0.25">
      <c r="B17" s="1" t="s">
        <v>9</v>
      </c>
      <c r="C17" s="1" t="s">
        <v>1</v>
      </c>
      <c r="D17" s="1" t="s">
        <v>2</v>
      </c>
    </row>
    <row r="18" spans="2:4" x14ac:dyDescent="0.25">
      <c r="B18" s="1" t="s">
        <v>18</v>
      </c>
      <c r="C18" s="2">
        <v>3654214.67</v>
      </c>
      <c r="D18" s="6">
        <f>+C18/$C$21</f>
        <v>0.92905674212756661</v>
      </c>
    </row>
    <row r="19" spans="2:4" x14ac:dyDescent="0.25">
      <c r="B19" s="1" t="s">
        <v>19</v>
      </c>
      <c r="C19" s="2">
        <v>129037.74</v>
      </c>
      <c r="D19" s="6">
        <f>+C19/$C$21</f>
        <v>3.2806880044599022E-2</v>
      </c>
    </row>
    <row r="20" spans="2:4" x14ac:dyDescent="0.25">
      <c r="B20" s="1" t="s">
        <v>20</v>
      </c>
      <c r="C20" s="2">
        <v>150000</v>
      </c>
      <c r="D20" s="6">
        <f>+C20/$C$21</f>
        <v>3.8136377827834342E-2</v>
      </c>
    </row>
    <row r="21" spans="2:4" x14ac:dyDescent="0.25">
      <c r="B21" s="1" t="s">
        <v>11</v>
      </c>
      <c r="C21" s="7">
        <f>SUM(C18:C20)</f>
        <v>3933252.41</v>
      </c>
      <c r="D21" s="6">
        <f>SUM(D18:D20)</f>
        <v>0.99999999999999989</v>
      </c>
    </row>
    <row r="23" spans="2:4" x14ac:dyDescent="0.25">
      <c r="B23" s="1" t="s">
        <v>25</v>
      </c>
      <c r="C23" s="1" t="s">
        <v>1</v>
      </c>
      <c r="D23" s="1" t="s">
        <v>2</v>
      </c>
    </row>
    <row r="24" spans="2:4" x14ac:dyDescent="0.25">
      <c r="B24" s="1" t="s">
        <v>21</v>
      </c>
      <c r="C24" s="2">
        <v>1644660.2</v>
      </c>
      <c r="D24" s="6">
        <f>+C24/$C$27</f>
        <v>0.4158939703099393</v>
      </c>
    </row>
    <row r="25" spans="2:4" x14ac:dyDescent="0.25">
      <c r="B25" s="1" t="s">
        <v>22</v>
      </c>
      <c r="C25" s="2">
        <v>2129307.85</v>
      </c>
      <c r="D25" s="6">
        <f>+C25/$C$27</f>
        <v>0.53844939869562158</v>
      </c>
    </row>
    <row r="26" spans="2:4" x14ac:dyDescent="0.25">
      <c r="B26" s="1" t="s">
        <v>23</v>
      </c>
      <c r="C26" s="2">
        <v>180549.97</v>
      </c>
      <c r="D26" s="6">
        <f>0.04</f>
        <v>0.04</v>
      </c>
    </row>
    <row r="27" spans="2:4" x14ac:dyDescent="0.25">
      <c r="B27" s="1" t="s">
        <v>11</v>
      </c>
      <c r="C27" s="2">
        <f>SUM(C24:C26)</f>
        <v>3954518.02</v>
      </c>
      <c r="D27" s="6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E7"/>
  <sheetViews>
    <sheetView workbookViewId="0">
      <selection activeCell="D13" sqref="D13"/>
    </sheetView>
  </sheetViews>
  <sheetFormatPr baseColWidth="10" defaultRowHeight="15" x14ac:dyDescent="0.25"/>
  <cols>
    <col min="2" max="2" width="27.85546875" bestFit="1" customWidth="1"/>
    <col min="3" max="3" width="15.5703125" bestFit="1" customWidth="1"/>
    <col min="4" max="4" width="11.42578125" customWidth="1"/>
    <col min="5" max="5" width="10.42578125" bestFit="1" customWidth="1"/>
  </cols>
  <sheetData>
    <row r="2" spans="2:5" x14ac:dyDescent="0.25">
      <c r="B2" s="1" t="s">
        <v>0</v>
      </c>
      <c r="C2" s="1" t="s">
        <v>1</v>
      </c>
      <c r="D2" s="1" t="s">
        <v>2</v>
      </c>
    </row>
    <row r="3" spans="2:5" x14ac:dyDescent="0.25">
      <c r="B3" s="1" t="s">
        <v>3</v>
      </c>
      <c r="C3" s="2">
        <v>1255687.19</v>
      </c>
      <c r="D3" s="6">
        <v>0.12</v>
      </c>
    </row>
    <row r="4" spans="2:5" x14ac:dyDescent="0.25">
      <c r="B4" s="1" t="s">
        <v>4</v>
      </c>
      <c r="C4" s="2">
        <v>7952806.6299999999</v>
      </c>
      <c r="D4" s="6">
        <v>0.77</v>
      </c>
      <c r="E4" s="4"/>
    </row>
    <row r="5" spans="2:5" x14ac:dyDescent="0.25">
      <c r="B5" s="1" t="s">
        <v>5</v>
      </c>
      <c r="C5" s="2">
        <v>849990.71</v>
      </c>
      <c r="D5" s="6">
        <v>0.08</v>
      </c>
    </row>
    <row r="6" spans="2:5" x14ac:dyDescent="0.25">
      <c r="B6" s="1" t="s">
        <v>24</v>
      </c>
      <c r="C6" s="2">
        <v>245000</v>
      </c>
      <c r="D6" s="6">
        <v>0.03</v>
      </c>
      <c r="E6" s="5"/>
    </row>
    <row r="7" spans="2:5" x14ac:dyDescent="0.25">
      <c r="B7" s="1" t="s">
        <v>6</v>
      </c>
      <c r="C7" s="2">
        <f>+SUM(C3:C6)</f>
        <v>10303484.530000001</v>
      </c>
      <c r="D7" s="6">
        <f>+SUM(D3:D6)</f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29" workbookViewId="0">
      <selection activeCell="A49" sqref="A49"/>
    </sheetView>
  </sheetViews>
  <sheetFormatPr baseColWidth="10" defaultRowHeight="15" x14ac:dyDescent="0.25"/>
  <cols>
    <col min="1" max="1" width="21.42578125" customWidth="1"/>
    <col min="2" max="3" width="13.42578125" customWidth="1"/>
    <col min="4" max="4" width="11.42578125" customWidth="1"/>
    <col min="5" max="5" width="13.42578125" customWidth="1"/>
    <col min="6" max="6" width="12.140625" customWidth="1"/>
    <col min="7" max="7" width="11.7109375" bestFit="1" customWidth="1"/>
  </cols>
  <sheetData>
    <row r="1" spans="1:7" ht="15.75" thickBot="1" x14ac:dyDescent="0.3">
      <c r="A1" s="77" t="s">
        <v>57</v>
      </c>
      <c r="B1" s="77"/>
      <c r="C1" s="77"/>
      <c r="D1" s="77"/>
      <c r="E1" s="77"/>
      <c r="F1" s="77"/>
      <c r="G1" s="8"/>
    </row>
    <row r="2" spans="1:7" ht="15.75" thickBot="1" x14ac:dyDescent="0.3">
      <c r="A2" s="31" t="s">
        <v>56</v>
      </c>
      <c r="B2" s="30" t="s">
        <v>55</v>
      </c>
      <c r="C2" s="29"/>
      <c r="D2" s="29"/>
      <c r="E2" s="29"/>
      <c r="F2" s="29"/>
      <c r="G2" s="29"/>
    </row>
    <row r="3" spans="1:7" ht="30.75" customHeight="1" thickBot="1" x14ac:dyDescent="0.3">
      <c r="A3" s="27" t="s">
        <v>54</v>
      </c>
      <c r="B3" s="28" t="s">
        <v>53</v>
      </c>
      <c r="C3" s="8"/>
      <c r="D3" s="8"/>
      <c r="E3" s="8"/>
      <c r="F3" s="8"/>
      <c r="G3" s="8"/>
    </row>
    <row r="4" spans="1:7" ht="15.75" thickBot="1" x14ac:dyDescent="0.3">
      <c r="A4" s="27" t="s">
        <v>52</v>
      </c>
      <c r="B4" s="26" t="s">
        <v>51</v>
      </c>
      <c r="C4" s="8"/>
      <c r="D4" s="8"/>
      <c r="E4" s="8"/>
      <c r="F4" s="8"/>
      <c r="G4" s="8"/>
    </row>
    <row r="5" spans="1:7" ht="15.75" thickBot="1" x14ac:dyDescent="0.3">
      <c r="A5" s="27" t="s">
        <v>50</v>
      </c>
      <c r="B5" s="26" t="s">
        <v>49</v>
      </c>
      <c r="C5" s="8"/>
      <c r="D5" s="8"/>
      <c r="E5" s="8"/>
      <c r="F5" s="8"/>
      <c r="G5" s="8"/>
    </row>
    <row r="6" spans="1:7" ht="15.75" thickBot="1" x14ac:dyDescent="0.3">
      <c r="A6" s="27" t="s">
        <v>48</v>
      </c>
      <c r="B6" s="26" t="s">
        <v>47</v>
      </c>
      <c r="C6" s="8"/>
      <c r="D6" s="8"/>
      <c r="E6" s="8"/>
      <c r="F6" s="8"/>
      <c r="G6" s="8"/>
    </row>
    <row r="7" spans="1:7" x14ac:dyDescent="0.25">
      <c r="A7" s="25"/>
      <c r="B7" s="25"/>
      <c r="C7" s="8"/>
      <c r="D7" s="8"/>
      <c r="E7" s="8"/>
      <c r="F7" s="8"/>
      <c r="G7" s="8"/>
    </row>
    <row r="8" spans="1:7" ht="15.75" thickBot="1" x14ac:dyDescent="0.3">
      <c r="A8" s="18" t="s">
        <v>46</v>
      </c>
      <c r="B8" s="8"/>
      <c r="C8" s="8"/>
      <c r="D8" s="8"/>
      <c r="E8" s="8"/>
      <c r="F8" s="8"/>
      <c r="G8" s="8"/>
    </row>
    <row r="9" spans="1:7" ht="45.75" thickBot="1" x14ac:dyDescent="0.3">
      <c r="A9" s="17" t="s">
        <v>45</v>
      </c>
      <c r="B9" s="16" t="s">
        <v>33</v>
      </c>
      <c r="C9" s="16" t="s">
        <v>32</v>
      </c>
      <c r="D9" s="16" t="s">
        <v>31</v>
      </c>
      <c r="E9" s="16" t="s">
        <v>30</v>
      </c>
      <c r="F9" s="16" t="s">
        <v>29</v>
      </c>
      <c r="G9" s="24" t="s">
        <v>44</v>
      </c>
    </row>
    <row r="10" spans="1:7" ht="45.75" thickBot="1" x14ac:dyDescent="0.3">
      <c r="A10" s="15" t="s">
        <v>8</v>
      </c>
      <c r="B10" s="14">
        <v>2673335.33</v>
      </c>
      <c r="C10" s="14">
        <v>2536298.7300000004</v>
      </c>
      <c r="D10" s="21">
        <f>C10/B10</f>
        <v>0.94873946471952708</v>
      </c>
      <c r="E10" s="14">
        <v>2485990.67</v>
      </c>
      <c r="F10" s="22">
        <f>E10/C10</f>
        <v>0.9801647734137372</v>
      </c>
      <c r="G10" s="12">
        <v>1</v>
      </c>
    </row>
    <row r="11" spans="1:7" ht="30.75" thickBot="1" x14ac:dyDescent="0.3">
      <c r="A11" s="15" t="s">
        <v>9</v>
      </c>
      <c r="B11" s="14">
        <v>3388639.29</v>
      </c>
      <c r="C11" s="14">
        <v>3194597.2499999995</v>
      </c>
      <c r="D11" s="21">
        <f>C11/B11</f>
        <v>0.94273747560779753</v>
      </c>
      <c r="E11" s="14">
        <v>3033944.4999999995</v>
      </c>
      <c r="F11" s="22">
        <f>E11/C11</f>
        <v>0.94971110990595131</v>
      </c>
      <c r="G11" s="12">
        <v>2</v>
      </c>
    </row>
    <row r="12" spans="1:7" ht="60.75" thickBot="1" x14ac:dyDescent="0.3">
      <c r="A12" s="15" t="s">
        <v>25</v>
      </c>
      <c r="B12" s="14">
        <v>3839501.7800000003</v>
      </c>
      <c r="C12" s="14">
        <v>2138248.4500000002</v>
      </c>
      <c r="D12" s="21">
        <f>C12/B12</f>
        <v>0.55690778973932398</v>
      </c>
      <c r="E12" s="14">
        <f>397512.41+E33</f>
        <v>2138248.4500000002</v>
      </c>
      <c r="F12" s="22">
        <f>E12/C12</f>
        <v>1</v>
      </c>
      <c r="G12" s="12">
        <v>3</v>
      </c>
    </row>
    <row r="13" spans="1:7" ht="15.75" thickBot="1" x14ac:dyDescent="0.3">
      <c r="A13" s="11" t="s">
        <v>11</v>
      </c>
      <c r="B13" s="10">
        <f>SUM(B10:B12)</f>
        <v>9901476.4000000004</v>
      </c>
      <c r="C13" s="10">
        <f>SUM(C10:C12)</f>
        <v>7869144.4300000006</v>
      </c>
      <c r="D13" s="19">
        <f>C13/B13</f>
        <v>0.7947445524386646</v>
      </c>
      <c r="E13" s="10">
        <f>SUM(E10:E12)</f>
        <v>7658183.6200000001</v>
      </c>
      <c r="F13" s="20">
        <f>E13/C13</f>
        <v>0.97319139178641301</v>
      </c>
      <c r="G13" s="8"/>
    </row>
    <row r="14" spans="1:7" x14ac:dyDescent="0.25">
      <c r="A14" s="8"/>
      <c r="B14" s="8"/>
      <c r="C14" s="8"/>
      <c r="D14" s="8"/>
      <c r="E14" s="8"/>
      <c r="F14" s="8"/>
      <c r="G14" s="8"/>
    </row>
    <row r="15" spans="1:7" ht="15.75" thickBot="1" x14ac:dyDescent="0.3">
      <c r="A15" s="18" t="s">
        <v>43</v>
      </c>
      <c r="B15" s="8"/>
      <c r="C15" s="8"/>
      <c r="D15" s="8"/>
      <c r="E15" s="8"/>
      <c r="F15" s="8"/>
      <c r="G15" s="8"/>
    </row>
    <row r="16" spans="1:7" ht="45.75" thickBot="1" x14ac:dyDescent="0.3">
      <c r="A16" s="17" t="s">
        <v>8</v>
      </c>
      <c r="B16" s="16" t="s">
        <v>33</v>
      </c>
      <c r="C16" s="16" t="s">
        <v>32</v>
      </c>
      <c r="D16" s="16" t="s">
        <v>31</v>
      </c>
      <c r="E16" s="16" t="s">
        <v>30</v>
      </c>
      <c r="F16" s="16" t="s">
        <v>29</v>
      </c>
      <c r="G16" s="8">
        <v>1</v>
      </c>
    </row>
    <row r="17" spans="1:7" ht="15.75" thickBot="1" x14ac:dyDescent="0.3">
      <c r="A17" s="15" t="s">
        <v>42</v>
      </c>
      <c r="B17" s="14">
        <v>599100</v>
      </c>
      <c r="C17" s="14">
        <v>493366.23</v>
      </c>
      <c r="D17" s="21">
        <f t="shared" ref="D17:D23" si="0">C17/B17</f>
        <v>0.82351231847771655</v>
      </c>
      <c r="E17" s="14">
        <v>470329.89</v>
      </c>
      <c r="F17" s="21">
        <f t="shared" ref="F17:F23" si="1">E17/C17</f>
        <v>0.95330782976370321</v>
      </c>
      <c r="G17" s="12">
        <v>1.1000000000000001</v>
      </c>
    </row>
    <row r="18" spans="1:7" ht="15.75" thickBot="1" x14ac:dyDescent="0.3">
      <c r="A18" s="15" t="s">
        <v>41</v>
      </c>
      <c r="B18" s="14">
        <v>373000</v>
      </c>
      <c r="C18" s="14">
        <v>409294.99</v>
      </c>
      <c r="D18" s="21">
        <f t="shared" si="0"/>
        <v>1.0973056032171582</v>
      </c>
      <c r="E18" s="14">
        <v>408679.37</v>
      </c>
      <c r="F18" s="21">
        <f t="shared" si="1"/>
        <v>0.99849590145239742</v>
      </c>
      <c r="G18" s="12">
        <v>1.3</v>
      </c>
    </row>
    <row r="19" spans="1:7" ht="30.75" thickBot="1" x14ac:dyDescent="0.3">
      <c r="A19" s="15" t="s">
        <v>40</v>
      </c>
      <c r="B19" s="14">
        <v>170100</v>
      </c>
      <c r="C19" s="14">
        <v>155457.39000000001</v>
      </c>
      <c r="D19" s="21">
        <f t="shared" si="0"/>
        <v>0.91391763668430348</v>
      </c>
      <c r="E19" s="14">
        <v>128801.29000000001</v>
      </c>
      <c r="F19" s="21">
        <f t="shared" si="1"/>
        <v>0.82853114927505211</v>
      </c>
      <c r="G19" s="12">
        <v>1.4</v>
      </c>
    </row>
    <row r="20" spans="1:7" ht="30.75" thickBot="1" x14ac:dyDescent="0.3">
      <c r="A20" s="15" t="s">
        <v>39</v>
      </c>
      <c r="B20" s="14">
        <v>273000</v>
      </c>
      <c r="C20" s="14">
        <v>307786.61</v>
      </c>
      <c r="D20" s="21">
        <f t="shared" si="0"/>
        <v>1.1274234798534799</v>
      </c>
      <c r="E20" s="14">
        <v>307786.61</v>
      </c>
      <c r="F20" s="21">
        <f t="shared" si="1"/>
        <v>1</v>
      </c>
      <c r="G20" s="23">
        <v>1.7</v>
      </c>
    </row>
    <row r="21" spans="1:7" ht="30.75" thickBot="1" x14ac:dyDescent="0.3">
      <c r="A21" s="15" t="s">
        <v>38</v>
      </c>
      <c r="B21" s="14">
        <v>1222135.33</v>
      </c>
      <c r="C21" s="14">
        <v>1121110.25</v>
      </c>
      <c r="D21" s="21">
        <f t="shared" si="0"/>
        <v>0.91733723956740532</v>
      </c>
      <c r="E21" s="14">
        <v>1121110.25</v>
      </c>
      <c r="F21" s="21">
        <f t="shared" si="1"/>
        <v>1</v>
      </c>
      <c r="G21" s="23">
        <v>1.8</v>
      </c>
    </row>
    <row r="22" spans="1:7" ht="15.75" thickBot="1" x14ac:dyDescent="0.3">
      <c r="A22" s="15" t="s">
        <v>37</v>
      </c>
      <c r="B22" s="14">
        <v>36000</v>
      </c>
      <c r="C22" s="14">
        <v>49283.26</v>
      </c>
      <c r="D22" s="21">
        <f t="shared" si="0"/>
        <v>1.3689794444444445</v>
      </c>
      <c r="E22" s="14">
        <v>49283.26</v>
      </c>
      <c r="F22" s="21">
        <f t="shared" si="1"/>
        <v>1</v>
      </c>
      <c r="G22" s="23">
        <v>1.9</v>
      </c>
    </row>
    <row r="23" spans="1:7" ht="15.75" thickBot="1" x14ac:dyDescent="0.3">
      <c r="A23" s="11" t="s">
        <v>11</v>
      </c>
      <c r="B23" s="10">
        <f>SUM(B17:B22)</f>
        <v>2673335.33</v>
      </c>
      <c r="C23" s="10">
        <f>SUM(C17:C22)</f>
        <v>2536298.7299999995</v>
      </c>
      <c r="D23" s="19">
        <f t="shared" si="0"/>
        <v>0.94873946471952675</v>
      </c>
      <c r="E23" s="10">
        <f>SUM(E17:E22)</f>
        <v>2485990.67</v>
      </c>
      <c r="F23" s="19">
        <f t="shared" si="1"/>
        <v>0.98016477341373753</v>
      </c>
      <c r="G23" s="8"/>
    </row>
    <row r="24" spans="1:7" x14ac:dyDescent="0.25">
      <c r="A24" s="8"/>
      <c r="B24" s="8"/>
      <c r="C24" s="8"/>
      <c r="D24" s="8"/>
      <c r="E24" s="8"/>
      <c r="F24" s="8"/>
      <c r="G24" s="8"/>
    </row>
    <row r="25" spans="1:7" ht="15.75" thickBot="1" x14ac:dyDescent="0.3">
      <c r="A25" s="18" t="s">
        <v>36</v>
      </c>
      <c r="B25" s="8"/>
      <c r="C25" s="8"/>
      <c r="D25" s="8"/>
      <c r="E25" s="8"/>
      <c r="F25" s="8"/>
      <c r="G25" s="8"/>
    </row>
    <row r="26" spans="1:7" ht="45.75" thickBot="1" x14ac:dyDescent="0.3">
      <c r="A26" s="17" t="s">
        <v>9</v>
      </c>
      <c r="B26" s="16" t="s">
        <v>33</v>
      </c>
      <c r="C26" s="16" t="s">
        <v>32</v>
      </c>
      <c r="D26" s="16" t="s">
        <v>31</v>
      </c>
      <c r="E26" s="16" t="s">
        <v>30</v>
      </c>
      <c r="F26" s="16" t="s">
        <v>29</v>
      </c>
      <c r="G26" s="8">
        <v>2</v>
      </c>
    </row>
    <row r="27" spans="1:7" ht="45.75" thickBot="1" x14ac:dyDescent="0.3">
      <c r="A27" s="15" t="s">
        <v>35</v>
      </c>
      <c r="B27" s="14">
        <v>3388639.29</v>
      </c>
      <c r="C27" s="14">
        <v>3194597.2499999995</v>
      </c>
      <c r="D27" s="22">
        <f>C27/B27</f>
        <v>0.94273747560779753</v>
      </c>
      <c r="E27" s="14">
        <v>3033944.4999999995</v>
      </c>
      <c r="F27" s="21">
        <f>E27/C27</f>
        <v>0.94971110990595131</v>
      </c>
      <c r="G27" s="12">
        <v>2.8</v>
      </c>
    </row>
    <row r="28" spans="1:7" ht="15.75" thickBot="1" x14ac:dyDescent="0.3">
      <c r="A28" s="11" t="s">
        <v>11</v>
      </c>
      <c r="B28" s="10">
        <f>SUM(B27)</f>
        <v>3388639.29</v>
      </c>
      <c r="C28" s="10">
        <f>SUM(C27)</f>
        <v>3194597.2499999995</v>
      </c>
      <c r="D28" s="20">
        <f>C28/B28</f>
        <v>0.94273747560779753</v>
      </c>
      <c r="E28" s="10">
        <f>SUM(E27)</f>
        <v>3033944.4999999995</v>
      </c>
      <c r="F28" s="19">
        <f>E28/C28</f>
        <v>0.94971110990595131</v>
      </c>
      <c r="G28" s="8"/>
    </row>
    <row r="29" spans="1:7" x14ac:dyDescent="0.25">
      <c r="A29" s="8"/>
      <c r="B29" s="8"/>
      <c r="C29" s="8"/>
      <c r="D29" s="8"/>
      <c r="E29" s="8"/>
      <c r="F29" s="8"/>
      <c r="G29" s="8"/>
    </row>
    <row r="30" spans="1:7" ht="15.75" thickBot="1" x14ac:dyDescent="0.3">
      <c r="A30" s="18" t="s">
        <v>34</v>
      </c>
      <c r="B30" s="8"/>
      <c r="C30" s="8"/>
      <c r="D30" s="8"/>
      <c r="E30" s="8"/>
      <c r="F30" s="8"/>
      <c r="G30" s="8"/>
    </row>
    <row r="31" spans="1:7" ht="45.75" thickBot="1" x14ac:dyDescent="0.3">
      <c r="A31" s="17" t="s">
        <v>25</v>
      </c>
      <c r="B31" s="16" t="s">
        <v>33</v>
      </c>
      <c r="C31" s="16" t="s">
        <v>32</v>
      </c>
      <c r="D31" s="16" t="s">
        <v>31</v>
      </c>
      <c r="E31" s="16" t="s">
        <v>30</v>
      </c>
      <c r="F31" s="16" t="s">
        <v>29</v>
      </c>
      <c r="G31" s="8">
        <v>3</v>
      </c>
    </row>
    <row r="32" spans="1:7" ht="30.75" thickBot="1" x14ac:dyDescent="0.3">
      <c r="A32" s="15" t="s">
        <v>28</v>
      </c>
      <c r="B32" s="14">
        <v>1645915.77</v>
      </c>
      <c r="C32" s="14">
        <v>25141.040000000001</v>
      </c>
      <c r="D32" s="13">
        <f>C32/B32</f>
        <v>1.5274803521689327E-2</v>
      </c>
      <c r="E32" s="14">
        <v>25141.040000000001</v>
      </c>
      <c r="F32" s="13">
        <f>E32/C32</f>
        <v>1</v>
      </c>
      <c r="G32" s="12">
        <v>3.6</v>
      </c>
    </row>
    <row r="33" spans="1:7" ht="15.75" thickBot="1" x14ac:dyDescent="0.3">
      <c r="A33" s="15" t="s">
        <v>27</v>
      </c>
      <c r="B33" s="14">
        <v>1740736.04</v>
      </c>
      <c r="C33" s="14">
        <v>1740736.04</v>
      </c>
      <c r="D33" s="13">
        <f>C33/B33</f>
        <v>1</v>
      </c>
      <c r="E33" s="14">
        <f>C33</f>
        <v>1740736.04</v>
      </c>
      <c r="F33" s="13">
        <f>E33/C33</f>
        <v>1</v>
      </c>
      <c r="G33" s="12">
        <v>6.7</v>
      </c>
    </row>
    <row r="34" spans="1:7" ht="30.75" thickBot="1" x14ac:dyDescent="0.3">
      <c r="A34" s="15" t="s">
        <v>26</v>
      </c>
      <c r="B34" s="14">
        <v>452849.97</v>
      </c>
      <c r="C34" s="14">
        <v>372371.37</v>
      </c>
      <c r="D34" s="13">
        <f>C34/B34</f>
        <v>0.82228418829308969</v>
      </c>
      <c r="E34" s="14">
        <v>372371.37</v>
      </c>
      <c r="F34" s="13">
        <f>E34/C34</f>
        <v>1</v>
      </c>
      <c r="G34" s="12">
        <v>3.8</v>
      </c>
    </row>
    <row r="35" spans="1:7" ht="15.75" thickBot="1" x14ac:dyDescent="0.3">
      <c r="A35" s="11" t="s">
        <v>11</v>
      </c>
      <c r="B35" s="10">
        <f>SUM(B32:B34)</f>
        <v>3839501.7800000003</v>
      </c>
      <c r="C35" s="10">
        <f>SUM(C32:C34)</f>
        <v>2138248.4500000002</v>
      </c>
      <c r="D35" s="9">
        <f>C35/B35</f>
        <v>0.55690778973932398</v>
      </c>
      <c r="E35" s="10">
        <f>SUM(E32:E34)</f>
        <v>2138248.4500000002</v>
      </c>
      <c r="F35" s="9">
        <f>E35/C35</f>
        <v>1</v>
      </c>
      <c r="G35" s="8"/>
    </row>
    <row r="36" spans="1:7" x14ac:dyDescent="0.25">
      <c r="A36" s="8"/>
      <c r="B36" s="8"/>
      <c r="C36" s="8"/>
      <c r="D36" s="8"/>
      <c r="E36" s="8"/>
      <c r="F36" s="8"/>
      <c r="G36" s="8"/>
    </row>
    <row r="50" spans="1:1" x14ac:dyDescent="0.25">
      <c r="A50">
        <v>11</v>
      </c>
    </row>
  </sheetData>
  <mergeCells count="1">
    <mergeCell ref="A1:F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4" workbookViewId="0">
      <selection activeCell="A38" sqref="A38"/>
    </sheetView>
  </sheetViews>
  <sheetFormatPr baseColWidth="10" defaultRowHeight="15" x14ac:dyDescent="0.25"/>
  <cols>
    <col min="1" max="1" width="21.42578125" customWidth="1"/>
    <col min="2" max="3" width="13.42578125" bestFit="1" customWidth="1"/>
    <col min="5" max="5" width="13.42578125" bestFit="1" customWidth="1"/>
    <col min="6" max="6" width="12.140625" customWidth="1"/>
  </cols>
  <sheetData>
    <row r="1" spans="1:7" ht="15.75" thickBot="1" x14ac:dyDescent="0.3"/>
    <row r="2" spans="1:7" ht="15.75" thickBot="1" x14ac:dyDescent="0.3">
      <c r="A2" s="46" t="s">
        <v>56</v>
      </c>
      <c r="B2" s="45" t="s">
        <v>55</v>
      </c>
    </row>
    <row r="3" spans="1:7" ht="30.75" thickBot="1" x14ac:dyDescent="0.3">
      <c r="A3" s="39" t="s">
        <v>54</v>
      </c>
      <c r="B3" s="44" t="s">
        <v>53</v>
      </c>
    </row>
    <row r="4" spans="1:7" ht="15.75" thickBot="1" x14ac:dyDescent="0.3">
      <c r="A4" s="39" t="s">
        <v>52</v>
      </c>
      <c r="B4" s="43" t="s">
        <v>51</v>
      </c>
    </row>
    <row r="5" spans="1:7" ht="15.75" thickBot="1" x14ac:dyDescent="0.3">
      <c r="A5" s="39" t="s">
        <v>50</v>
      </c>
      <c r="B5" s="43" t="s">
        <v>49</v>
      </c>
    </row>
    <row r="6" spans="1:7" ht="15.75" thickBot="1" x14ac:dyDescent="0.3">
      <c r="A6" s="39" t="s">
        <v>48</v>
      </c>
      <c r="B6" s="43" t="s">
        <v>47</v>
      </c>
    </row>
    <row r="8" spans="1:7" ht="15.75" thickBot="1" x14ac:dyDescent="0.3">
      <c r="A8" s="18" t="s">
        <v>79</v>
      </c>
    </row>
    <row r="9" spans="1:7" ht="45.75" thickBot="1" x14ac:dyDescent="0.3">
      <c r="A9" s="17" t="s">
        <v>78</v>
      </c>
      <c r="B9" s="16" t="s">
        <v>33</v>
      </c>
      <c r="C9" s="16" t="s">
        <v>32</v>
      </c>
      <c r="D9" s="16" t="s">
        <v>31</v>
      </c>
      <c r="E9" s="16" t="s">
        <v>61</v>
      </c>
      <c r="F9" s="16" t="s">
        <v>29</v>
      </c>
      <c r="G9" s="24" t="s">
        <v>77</v>
      </c>
    </row>
    <row r="10" spans="1:7" ht="45.75" thickBot="1" x14ac:dyDescent="0.3">
      <c r="A10" s="34" t="s">
        <v>3</v>
      </c>
      <c r="B10" s="14">
        <v>1244597.6200000001</v>
      </c>
      <c r="C10" s="14">
        <v>1070002.93</v>
      </c>
      <c r="D10" s="22">
        <f>(C10/B10)</f>
        <v>0.85971796250100485</v>
      </c>
      <c r="E10" s="14">
        <v>1050400.8900000001</v>
      </c>
      <c r="F10" s="22">
        <f>(E10/C10)</f>
        <v>0.98168038661352097</v>
      </c>
      <c r="G10">
        <v>5</v>
      </c>
    </row>
    <row r="11" spans="1:7" ht="15.75" thickBot="1" x14ac:dyDescent="0.3">
      <c r="A11" s="34" t="s">
        <v>4</v>
      </c>
      <c r="B11" s="14">
        <v>7653872.6799999997</v>
      </c>
      <c r="C11" s="14">
        <v>4316468.7300000004</v>
      </c>
      <c r="D11" s="22">
        <f>(C11/B11)</f>
        <v>0.56395878406485334</v>
      </c>
      <c r="E11" s="42">
        <v>4278049.59</v>
      </c>
      <c r="F11" s="22">
        <f>(E11/C11)</f>
        <v>0.99109940499904869</v>
      </c>
      <c r="G11">
        <v>7</v>
      </c>
    </row>
    <row r="12" spans="1:7" ht="30.75" thickBot="1" x14ac:dyDescent="0.3">
      <c r="A12" s="34" t="s">
        <v>5</v>
      </c>
      <c r="B12" s="14">
        <v>798006.1</v>
      </c>
      <c r="C12" s="14">
        <v>765720.4</v>
      </c>
      <c r="D12" s="22">
        <f>(C12/B12)</f>
        <v>0.9595420385884269</v>
      </c>
      <c r="E12" s="14">
        <v>763336.67</v>
      </c>
      <c r="F12" s="22">
        <f>(E12/C12)</f>
        <v>0.99688694463409888</v>
      </c>
      <c r="G12">
        <v>8</v>
      </c>
    </row>
    <row r="13" spans="1:7" ht="30.75" thickBot="1" x14ac:dyDescent="0.3">
      <c r="A13" s="34" t="s">
        <v>76</v>
      </c>
      <c r="B13" s="14">
        <v>205000</v>
      </c>
      <c r="C13" s="14">
        <v>133949.54999999999</v>
      </c>
      <c r="D13" s="22">
        <f>(C13/B13)</f>
        <v>0.65341243902439017</v>
      </c>
      <c r="E13" s="14">
        <v>133949.54999999999</v>
      </c>
      <c r="F13" s="22">
        <f>(E13/C13)</f>
        <v>1</v>
      </c>
      <c r="G13">
        <v>9</v>
      </c>
    </row>
    <row r="14" spans="1:7" ht="15.75" thickBot="1" x14ac:dyDescent="0.3">
      <c r="A14" s="11" t="s">
        <v>11</v>
      </c>
      <c r="B14" s="10">
        <f>SUM(B10:B13)</f>
        <v>9901476.4000000004</v>
      </c>
      <c r="C14" s="10">
        <f>SUM(C10:C13)</f>
        <v>6286141.6100000003</v>
      </c>
      <c r="D14" s="22">
        <f>(C14/B14)</f>
        <v>0.63486912012434837</v>
      </c>
      <c r="E14" s="10">
        <f>SUM(E10:E13)</f>
        <v>6225736.7000000002</v>
      </c>
      <c r="F14" s="22">
        <f>(E14/C14)</f>
        <v>0.99039078122199664</v>
      </c>
    </row>
    <row r="16" spans="1:7" ht="15.75" thickBot="1" x14ac:dyDescent="0.3">
      <c r="A16" s="18" t="s">
        <v>75</v>
      </c>
    </row>
    <row r="17" spans="1:7" ht="45.75" thickBot="1" x14ac:dyDescent="0.3">
      <c r="A17" s="17" t="s">
        <v>3</v>
      </c>
      <c r="B17" s="16" t="s">
        <v>33</v>
      </c>
      <c r="C17" s="16" t="s">
        <v>32</v>
      </c>
      <c r="D17" s="16" t="s">
        <v>31</v>
      </c>
      <c r="E17" s="16" t="s">
        <v>61</v>
      </c>
      <c r="F17" s="16" t="s">
        <v>29</v>
      </c>
      <c r="G17">
        <v>5</v>
      </c>
    </row>
    <row r="18" spans="1:7" ht="15.75" thickBot="1" x14ac:dyDescent="0.3">
      <c r="A18" s="34" t="s">
        <v>70</v>
      </c>
      <c r="B18" s="14">
        <v>945273.31</v>
      </c>
      <c r="C18" s="14">
        <v>853262.35999999987</v>
      </c>
      <c r="D18" s="41">
        <f t="shared" ref="D18:D23" si="0">+C18/B18</f>
        <v>0.90266206712215313</v>
      </c>
      <c r="E18" s="14">
        <v>837876.09000000008</v>
      </c>
      <c r="F18" s="22">
        <f t="shared" ref="F18:F23" si="1">E18/C18</f>
        <v>0.98196771506480163</v>
      </c>
      <c r="G18">
        <v>5.0999999999999996</v>
      </c>
    </row>
    <row r="19" spans="1:7" ht="30.75" thickBot="1" x14ac:dyDescent="0.3">
      <c r="A19" s="34" t="s">
        <v>74</v>
      </c>
      <c r="B19" s="14">
        <v>178840</v>
      </c>
      <c r="C19" s="14">
        <v>142755.56000000003</v>
      </c>
      <c r="D19" s="38">
        <f t="shared" si="0"/>
        <v>0.79823059718183864</v>
      </c>
      <c r="E19" s="14">
        <v>138543.07</v>
      </c>
      <c r="F19" s="22">
        <f t="shared" si="1"/>
        <v>0.97049158715779604</v>
      </c>
      <c r="G19">
        <v>5.3</v>
      </c>
    </row>
    <row r="20" spans="1:7" ht="15.75" thickBot="1" x14ac:dyDescent="0.3">
      <c r="A20" s="34" t="s">
        <v>73</v>
      </c>
      <c r="B20" s="14">
        <v>28000</v>
      </c>
      <c r="C20" s="14">
        <v>761.27</v>
      </c>
      <c r="D20" s="33">
        <f t="shared" si="0"/>
        <v>2.7188214285714284E-2</v>
      </c>
      <c r="E20" s="14">
        <v>761.27</v>
      </c>
      <c r="F20" s="22">
        <f t="shared" si="1"/>
        <v>1</v>
      </c>
      <c r="G20">
        <v>5.6</v>
      </c>
    </row>
    <row r="21" spans="1:7" ht="15.75" thickBot="1" x14ac:dyDescent="0.3">
      <c r="A21" s="39" t="s">
        <v>72</v>
      </c>
      <c r="B21" s="14">
        <v>37910.43</v>
      </c>
      <c r="C21" s="14">
        <v>24379.95</v>
      </c>
      <c r="D21" s="38">
        <f t="shared" si="0"/>
        <v>0.64309347058316146</v>
      </c>
      <c r="E21" s="14">
        <v>24376.670000000002</v>
      </c>
      <c r="F21" s="22">
        <f t="shared" si="1"/>
        <v>0.99986546321875147</v>
      </c>
      <c r="G21">
        <v>5.7</v>
      </c>
    </row>
    <row r="22" spans="1:7" ht="30.75" thickBot="1" x14ac:dyDescent="0.3">
      <c r="A22" s="34" t="s">
        <v>38</v>
      </c>
      <c r="B22" s="14">
        <v>54573.880000000005</v>
      </c>
      <c r="C22" s="14">
        <v>48843.79</v>
      </c>
      <c r="D22" s="40">
        <f t="shared" si="0"/>
        <v>0.89500306740147484</v>
      </c>
      <c r="E22" s="14">
        <v>48843.79</v>
      </c>
      <c r="F22" s="22">
        <f t="shared" si="1"/>
        <v>1</v>
      </c>
      <c r="G22">
        <v>5.8</v>
      </c>
    </row>
    <row r="23" spans="1:7" ht="15.75" thickBot="1" x14ac:dyDescent="0.3">
      <c r="A23" s="11" t="s">
        <v>11</v>
      </c>
      <c r="B23" s="10">
        <f>SUM(B18:B22)</f>
        <v>1244597.6200000001</v>
      </c>
      <c r="C23" s="10">
        <f>SUM(C18:C22)</f>
        <v>1070002.93</v>
      </c>
      <c r="D23" s="32">
        <f t="shared" si="0"/>
        <v>0.85971796250100485</v>
      </c>
      <c r="E23" s="10">
        <f>SUM(E18:E22)</f>
        <v>1050400.8900000001</v>
      </c>
      <c r="F23" s="22">
        <f t="shared" si="1"/>
        <v>0.98168038661352097</v>
      </c>
    </row>
    <row r="25" spans="1:7" ht="15.75" thickBot="1" x14ac:dyDescent="0.3">
      <c r="A25" s="18" t="s">
        <v>71</v>
      </c>
    </row>
    <row r="26" spans="1:7" ht="45.75" thickBot="1" x14ac:dyDescent="0.3">
      <c r="A26" s="17" t="s">
        <v>4</v>
      </c>
      <c r="B26" s="16" t="s">
        <v>33</v>
      </c>
      <c r="C26" s="16" t="s">
        <v>32</v>
      </c>
      <c r="D26" s="16" t="s">
        <v>31</v>
      </c>
      <c r="E26" s="16" t="s">
        <v>61</v>
      </c>
      <c r="F26" s="16" t="s">
        <v>29</v>
      </c>
      <c r="G26">
        <v>7</v>
      </c>
    </row>
    <row r="27" spans="1:7" ht="15.75" thickBot="1" x14ac:dyDescent="0.3">
      <c r="A27" s="34" t="s">
        <v>70</v>
      </c>
      <c r="B27" s="14">
        <v>1456609.2900000003</v>
      </c>
      <c r="C27" s="14">
        <v>1309613.2000000002</v>
      </c>
      <c r="D27" s="38">
        <f t="shared" ref="D27:D32" si="2">+C27/B27</f>
        <v>0.89908337739628175</v>
      </c>
      <c r="E27" s="14">
        <v>1289462</v>
      </c>
      <c r="F27" s="22">
        <f t="shared" ref="F27:F32" si="3">E27/C27</f>
        <v>0.98461286126315761</v>
      </c>
      <c r="G27">
        <v>7.1</v>
      </c>
    </row>
    <row r="28" spans="1:7" ht="30.75" thickBot="1" x14ac:dyDescent="0.3">
      <c r="A28" s="34" t="s">
        <v>69</v>
      </c>
      <c r="B28" s="14">
        <v>858049.16</v>
      </c>
      <c r="C28" s="14">
        <v>611010.25</v>
      </c>
      <c r="D28" s="38">
        <f t="shared" si="2"/>
        <v>0.71209235843783125</v>
      </c>
      <c r="E28" s="14">
        <v>606124.53999999992</v>
      </c>
      <c r="F28" s="22">
        <f t="shared" si="3"/>
        <v>0.99200388209526746</v>
      </c>
      <c r="G28">
        <v>7.3</v>
      </c>
    </row>
    <row r="29" spans="1:7" ht="15.75" thickBot="1" x14ac:dyDescent="0.3">
      <c r="A29" s="34" t="s">
        <v>68</v>
      </c>
      <c r="B29" s="14">
        <v>3643921.86</v>
      </c>
      <c r="C29" s="14">
        <v>1232765.6200000001</v>
      </c>
      <c r="D29" s="38">
        <f t="shared" si="2"/>
        <v>0.3383073697414577</v>
      </c>
      <c r="E29" s="14">
        <v>1227245.1399999999</v>
      </c>
      <c r="F29" s="22">
        <f t="shared" si="3"/>
        <v>0.99552187381734392</v>
      </c>
      <c r="G29">
        <v>7.5</v>
      </c>
    </row>
    <row r="30" spans="1:7" ht="30.75" thickBot="1" x14ac:dyDescent="0.3">
      <c r="A30" s="34" t="s">
        <v>67</v>
      </c>
      <c r="B30" s="14">
        <v>463800.01</v>
      </c>
      <c r="C30" s="14">
        <v>37608.14</v>
      </c>
      <c r="D30" s="38">
        <f t="shared" si="2"/>
        <v>8.1086975397003547E-2</v>
      </c>
      <c r="E30" s="14">
        <v>36906.06</v>
      </c>
      <c r="F30" s="22">
        <f t="shared" si="3"/>
        <v>0.98133170106258905</v>
      </c>
      <c r="G30">
        <v>7.7</v>
      </c>
    </row>
    <row r="31" spans="1:7" ht="45.75" thickBot="1" x14ac:dyDescent="0.3">
      <c r="A31" s="34" t="s">
        <v>66</v>
      </c>
      <c r="B31" s="14">
        <v>1231492.3599999999</v>
      </c>
      <c r="C31" s="14">
        <v>1125471.52</v>
      </c>
      <c r="D31" s="38">
        <f t="shared" si="2"/>
        <v>0.91390864982710907</v>
      </c>
      <c r="E31" s="14">
        <v>1118311.8499999999</v>
      </c>
      <c r="F31" s="22">
        <f t="shared" si="3"/>
        <v>0.9936385151709568</v>
      </c>
      <c r="G31">
        <v>7.8</v>
      </c>
    </row>
    <row r="32" spans="1:7" ht="15.75" thickBot="1" x14ac:dyDescent="0.3">
      <c r="A32" s="11" t="s">
        <v>11</v>
      </c>
      <c r="B32" s="10">
        <f>SUM(B27:B31)</f>
        <v>7653872.6799999997</v>
      </c>
      <c r="C32" s="10">
        <f>SUM(C27:C31)</f>
        <v>4316468.7300000004</v>
      </c>
      <c r="D32" s="38">
        <f t="shared" si="2"/>
        <v>0.56395878406485334</v>
      </c>
      <c r="E32" s="10">
        <f>SUM(E27:E31)</f>
        <v>4278049.59</v>
      </c>
      <c r="F32" s="22">
        <f t="shared" si="3"/>
        <v>0.99109940499904869</v>
      </c>
    </row>
    <row r="34" spans="1:7" ht="15.75" thickBot="1" x14ac:dyDescent="0.3">
      <c r="A34" s="18" t="s">
        <v>65</v>
      </c>
    </row>
    <row r="35" spans="1:7" ht="45.75" thickBot="1" x14ac:dyDescent="0.3">
      <c r="A35" s="17" t="s">
        <v>5</v>
      </c>
      <c r="B35" s="16" t="s">
        <v>33</v>
      </c>
      <c r="C35" s="16" t="s">
        <v>32</v>
      </c>
      <c r="D35" s="16" t="s">
        <v>31</v>
      </c>
      <c r="E35" s="16" t="s">
        <v>61</v>
      </c>
      <c r="F35" s="16" t="s">
        <v>29</v>
      </c>
      <c r="G35">
        <v>8</v>
      </c>
    </row>
    <row r="36" spans="1:7" ht="30.75" thickBot="1" x14ac:dyDescent="0.3">
      <c r="A36" s="34" t="s">
        <v>64</v>
      </c>
      <c r="B36" s="14">
        <v>399517.93999999994</v>
      </c>
      <c r="C36" s="14">
        <v>367232.24</v>
      </c>
      <c r="D36" s="35">
        <f>+C36/B36</f>
        <v>0.91918835985187564</v>
      </c>
      <c r="E36" s="14">
        <v>364848.51</v>
      </c>
      <c r="F36" s="22">
        <f>E36/C36</f>
        <v>0.99350893047952438</v>
      </c>
      <c r="G36">
        <v>8.4</v>
      </c>
    </row>
    <row r="37" spans="1:7" ht="15.75" thickBot="1" x14ac:dyDescent="0.3">
      <c r="A37" s="39" t="s">
        <v>63</v>
      </c>
      <c r="B37" s="14">
        <v>398488.16000000003</v>
      </c>
      <c r="C37" s="14">
        <v>398488.16000000003</v>
      </c>
      <c r="D37" s="38">
        <f>+C37/B37</f>
        <v>1</v>
      </c>
      <c r="E37" s="14">
        <v>398488.16000000003</v>
      </c>
      <c r="F37" s="22">
        <f>E37/C37</f>
        <v>1</v>
      </c>
      <c r="G37">
        <v>8.6999999999999993</v>
      </c>
    </row>
    <row r="38" spans="1:7" ht="15.75" thickBot="1" x14ac:dyDescent="0.3">
      <c r="A38" s="37" t="s">
        <v>11</v>
      </c>
      <c r="B38" s="10">
        <f>SUM(B36:B37)</f>
        <v>798006.1</v>
      </c>
      <c r="C38" s="10">
        <f>SUM(C36:C37)</f>
        <v>765720.4</v>
      </c>
      <c r="D38" s="36">
        <f>+C38/B38</f>
        <v>0.9595420385884269</v>
      </c>
      <c r="E38" s="10">
        <f>SUM(E36:E37)</f>
        <v>763336.67</v>
      </c>
      <c r="F38" s="22">
        <f>E38/C38</f>
        <v>0.99688694463409888</v>
      </c>
    </row>
    <row r="40" spans="1:7" ht="15.75" thickBot="1" x14ac:dyDescent="0.3">
      <c r="A40" s="18" t="s">
        <v>62</v>
      </c>
    </row>
    <row r="41" spans="1:7" ht="45.75" thickBot="1" x14ac:dyDescent="0.3">
      <c r="A41" s="17" t="s">
        <v>24</v>
      </c>
      <c r="B41" s="16" t="s">
        <v>33</v>
      </c>
      <c r="C41" s="16" t="s">
        <v>32</v>
      </c>
      <c r="D41" s="16" t="s">
        <v>31</v>
      </c>
      <c r="E41" s="16" t="s">
        <v>61</v>
      </c>
      <c r="F41" s="16" t="s">
        <v>29</v>
      </c>
      <c r="G41">
        <v>9</v>
      </c>
    </row>
    <row r="42" spans="1:7" ht="30.75" thickBot="1" x14ac:dyDescent="0.3">
      <c r="A42" s="34" t="s">
        <v>60</v>
      </c>
      <c r="B42" s="14">
        <v>62870</v>
      </c>
      <c r="C42" s="14">
        <v>3489.33</v>
      </c>
      <c r="D42" s="35">
        <f>+C42/B42</f>
        <v>5.5500715762684907E-2</v>
      </c>
      <c r="E42" s="14">
        <v>3489.33</v>
      </c>
      <c r="F42" s="22">
        <f>E42/C42</f>
        <v>1</v>
      </c>
      <c r="G42">
        <v>9.6</v>
      </c>
    </row>
    <row r="43" spans="1:7" ht="15.75" thickBot="1" x14ac:dyDescent="0.3">
      <c r="A43" s="34" t="s">
        <v>59</v>
      </c>
      <c r="B43" s="14">
        <v>107130</v>
      </c>
      <c r="C43" s="14">
        <v>104208.84</v>
      </c>
      <c r="D43" s="32">
        <f>+C43/B43</f>
        <v>0.97273256790814899</v>
      </c>
      <c r="E43" s="14">
        <v>104208.84</v>
      </c>
      <c r="F43" s="22">
        <f>E43/C43</f>
        <v>1</v>
      </c>
      <c r="G43">
        <v>9.6999999999999993</v>
      </c>
    </row>
    <row r="44" spans="1:7" ht="15.75" thickBot="1" x14ac:dyDescent="0.3">
      <c r="A44" s="34" t="s">
        <v>58</v>
      </c>
      <c r="B44" s="14">
        <v>35000</v>
      </c>
      <c r="C44" s="14">
        <v>26251.38</v>
      </c>
      <c r="D44" s="33">
        <f>+C44/B44</f>
        <v>0.75003942857142858</v>
      </c>
      <c r="E44" s="14">
        <v>26251.38</v>
      </c>
      <c r="F44" s="22">
        <f>E44/C44</f>
        <v>1</v>
      </c>
      <c r="G44">
        <v>9.9</v>
      </c>
    </row>
    <row r="45" spans="1:7" ht="15.75" thickBot="1" x14ac:dyDescent="0.3">
      <c r="A45" s="11" t="s">
        <v>11</v>
      </c>
      <c r="B45" s="10">
        <f>SUM(B42:B44)</f>
        <v>205000</v>
      </c>
      <c r="C45" s="10">
        <f>SUM(C42:C44)</f>
        <v>133949.54999999999</v>
      </c>
      <c r="D45" s="32">
        <f>+C45/B45</f>
        <v>0.65341243902439017</v>
      </c>
      <c r="E45" s="10">
        <f>SUM(E42:E44)</f>
        <v>133949.54999999999</v>
      </c>
      <c r="F45" s="22">
        <f>E45/C45</f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3"/>
  <sheetViews>
    <sheetView workbookViewId="0">
      <selection activeCell="H1" sqref="H1"/>
    </sheetView>
  </sheetViews>
  <sheetFormatPr baseColWidth="10" defaultRowHeight="15" x14ac:dyDescent="0.25"/>
  <cols>
    <col min="4" max="4" width="15.7109375" customWidth="1"/>
    <col min="5" max="7" width="14.7109375" customWidth="1"/>
  </cols>
  <sheetData>
    <row r="1" spans="2:7" ht="15.75" thickBot="1" x14ac:dyDescent="0.3"/>
    <row r="2" spans="2:7" ht="15.75" customHeight="1" thickBot="1" x14ac:dyDescent="0.3">
      <c r="B2" s="78" t="s">
        <v>146</v>
      </c>
      <c r="C2" s="79"/>
      <c r="D2" s="79"/>
      <c r="E2" s="79"/>
      <c r="F2" s="79"/>
      <c r="G2" s="80"/>
    </row>
    <row r="3" spans="2:7" ht="15.75" customHeight="1" thickBot="1" x14ac:dyDescent="0.3">
      <c r="B3" s="78" t="s">
        <v>145</v>
      </c>
      <c r="C3" s="79"/>
      <c r="D3" s="79"/>
      <c r="E3" s="79"/>
      <c r="F3" s="79"/>
      <c r="G3" s="80"/>
    </row>
    <row r="4" spans="2:7" ht="15.75" thickBot="1" x14ac:dyDescent="0.3">
      <c r="B4" s="76" t="s">
        <v>144</v>
      </c>
      <c r="C4" s="81">
        <v>42370</v>
      </c>
      <c r="D4" s="82"/>
      <c r="E4" s="74" t="s">
        <v>143</v>
      </c>
      <c r="F4" s="81">
        <v>42735</v>
      </c>
      <c r="G4" s="82"/>
    </row>
    <row r="5" spans="2:7" ht="26.25" thickBot="1" x14ac:dyDescent="0.3">
      <c r="B5" s="75" t="s">
        <v>142</v>
      </c>
      <c r="C5" s="79" t="s">
        <v>141</v>
      </c>
      <c r="D5" s="80"/>
      <c r="E5" s="74" t="s">
        <v>140</v>
      </c>
      <c r="F5" s="74" t="s">
        <v>139</v>
      </c>
      <c r="G5" s="74" t="s">
        <v>138</v>
      </c>
    </row>
    <row r="6" spans="2:7" ht="15.75" customHeight="1" thickBot="1" x14ac:dyDescent="0.3">
      <c r="B6" s="83" t="s">
        <v>8</v>
      </c>
      <c r="C6" s="84"/>
      <c r="D6" s="85"/>
      <c r="E6" s="69">
        <v>2673335.33</v>
      </c>
      <c r="F6" s="69">
        <v>2536298.73</v>
      </c>
      <c r="G6" s="69">
        <v>137036.6</v>
      </c>
    </row>
    <row r="7" spans="2:7" ht="15.75" thickBot="1" x14ac:dyDescent="0.3">
      <c r="B7" s="73" t="s">
        <v>137</v>
      </c>
      <c r="C7" s="86" t="s">
        <v>42</v>
      </c>
      <c r="D7" s="87"/>
      <c r="E7" s="71">
        <v>599100</v>
      </c>
      <c r="F7" s="71">
        <v>493366.23</v>
      </c>
      <c r="G7" s="72">
        <v>105733.77</v>
      </c>
    </row>
    <row r="8" spans="2:7" ht="15.75" customHeight="1" thickBot="1" x14ac:dyDescent="0.3">
      <c r="B8" s="73" t="s">
        <v>136</v>
      </c>
      <c r="C8" s="86" t="s">
        <v>41</v>
      </c>
      <c r="D8" s="87"/>
      <c r="E8" s="71">
        <v>373000</v>
      </c>
      <c r="F8" s="71">
        <v>409294.99</v>
      </c>
      <c r="G8" s="72">
        <v>-36294.99</v>
      </c>
    </row>
    <row r="9" spans="2:7" ht="15.75" thickBot="1" x14ac:dyDescent="0.3">
      <c r="B9" s="73" t="s">
        <v>135</v>
      </c>
      <c r="C9" s="86" t="s">
        <v>40</v>
      </c>
      <c r="D9" s="87"/>
      <c r="E9" s="71">
        <v>170100</v>
      </c>
      <c r="F9" s="71">
        <v>155457.39000000001</v>
      </c>
      <c r="G9" s="72">
        <v>14642.61</v>
      </c>
    </row>
    <row r="10" spans="2:7" ht="15.75" thickBot="1" x14ac:dyDescent="0.3">
      <c r="B10" s="73" t="s">
        <v>134</v>
      </c>
      <c r="C10" s="86" t="s">
        <v>39</v>
      </c>
      <c r="D10" s="87"/>
      <c r="E10" s="71">
        <v>273000</v>
      </c>
      <c r="F10" s="71">
        <v>307786.61</v>
      </c>
      <c r="G10" s="72">
        <v>-34786.61</v>
      </c>
    </row>
    <row r="11" spans="2:7" ht="15.75" thickBot="1" x14ac:dyDescent="0.3">
      <c r="B11" s="73" t="s">
        <v>133</v>
      </c>
      <c r="C11" s="86" t="s">
        <v>38</v>
      </c>
      <c r="D11" s="87"/>
      <c r="E11" s="71">
        <v>1222135.33</v>
      </c>
      <c r="F11" s="71">
        <v>1121110.25</v>
      </c>
      <c r="G11" s="72">
        <v>101025.08</v>
      </c>
    </row>
    <row r="12" spans="2:7" ht="15.75" customHeight="1" thickBot="1" x14ac:dyDescent="0.3">
      <c r="B12" s="73" t="s">
        <v>132</v>
      </c>
      <c r="C12" s="86" t="s">
        <v>37</v>
      </c>
      <c r="D12" s="87"/>
      <c r="E12" s="71">
        <v>36000</v>
      </c>
      <c r="F12" s="71">
        <v>49283.26</v>
      </c>
      <c r="G12" s="72">
        <v>-13283.26</v>
      </c>
    </row>
    <row r="13" spans="2:7" ht="15.75" customHeight="1" thickBot="1" x14ac:dyDescent="0.3">
      <c r="B13" s="88" t="s">
        <v>3</v>
      </c>
      <c r="C13" s="84"/>
      <c r="D13" s="85"/>
      <c r="E13" s="69">
        <v>1244597.6200000001</v>
      </c>
      <c r="F13" s="69">
        <v>1070002.93</v>
      </c>
      <c r="G13" s="69">
        <v>174594.69</v>
      </c>
    </row>
    <row r="14" spans="2:7" ht="15.75" customHeight="1" thickBot="1" x14ac:dyDescent="0.3">
      <c r="B14" s="73" t="s">
        <v>131</v>
      </c>
      <c r="C14" s="86" t="s">
        <v>70</v>
      </c>
      <c r="D14" s="87"/>
      <c r="E14" s="71">
        <v>945273.31</v>
      </c>
      <c r="F14" s="71">
        <v>853262.36</v>
      </c>
      <c r="G14" s="72">
        <v>92010.95</v>
      </c>
    </row>
    <row r="15" spans="2:7" ht="15.75" thickBot="1" x14ac:dyDescent="0.3">
      <c r="B15" s="73" t="s">
        <v>130</v>
      </c>
      <c r="C15" s="86" t="s">
        <v>74</v>
      </c>
      <c r="D15" s="87"/>
      <c r="E15" s="71">
        <v>178840</v>
      </c>
      <c r="F15" s="71">
        <v>142755.56</v>
      </c>
      <c r="G15" s="72">
        <v>36084.44</v>
      </c>
    </row>
    <row r="16" spans="2:7" ht="15.75" customHeight="1" thickBot="1" x14ac:dyDescent="0.3">
      <c r="B16" s="73" t="s">
        <v>129</v>
      </c>
      <c r="C16" s="86" t="s">
        <v>73</v>
      </c>
      <c r="D16" s="87"/>
      <c r="E16" s="71">
        <v>28000</v>
      </c>
      <c r="F16" s="72">
        <v>761.27</v>
      </c>
      <c r="G16" s="72">
        <v>27238.73</v>
      </c>
    </row>
    <row r="17" spans="2:7" ht="15.75" customHeight="1" thickBot="1" x14ac:dyDescent="0.3">
      <c r="B17" s="73" t="s">
        <v>128</v>
      </c>
      <c r="C17" s="86" t="s">
        <v>72</v>
      </c>
      <c r="D17" s="87"/>
      <c r="E17" s="71">
        <v>37910.43</v>
      </c>
      <c r="F17" s="71">
        <v>24379.95</v>
      </c>
      <c r="G17" s="72">
        <v>13530.48</v>
      </c>
    </row>
    <row r="18" spans="2:7" ht="15.75" thickBot="1" x14ac:dyDescent="0.3">
      <c r="B18" s="73" t="s">
        <v>127</v>
      </c>
      <c r="C18" s="86" t="s">
        <v>38</v>
      </c>
      <c r="D18" s="87"/>
      <c r="E18" s="71">
        <v>54573.88</v>
      </c>
      <c r="F18" s="71">
        <v>48843.79</v>
      </c>
      <c r="G18" s="72">
        <v>5730.09</v>
      </c>
    </row>
    <row r="19" spans="2:7" ht="15.75" customHeight="1" thickBot="1" x14ac:dyDescent="0.3">
      <c r="B19" s="88" t="s">
        <v>126</v>
      </c>
      <c r="C19" s="84"/>
      <c r="D19" s="85"/>
      <c r="E19" s="69">
        <v>1428737.71</v>
      </c>
      <c r="F19" s="69">
        <v>1466295.8</v>
      </c>
      <c r="G19" s="69">
        <v>-37558.089999999997</v>
      </c>
    </row>
    <row r="20" spans="2:7" ht="15.75" customHeight="1" thickBot="1" x14ac:dyDescent="0.3">
      <c r="B20" s="88" t="s">
        <v>9</v>
      </c>
      <c r="C20" s="84"/>
      <c r="D20" s="85"/>
      <c r="E20" s="69">
        <v>3388639.29</v>
      </c>
      <c r="F20" s="69">
        <v>3194597.25</v>
      </c>
      <c r="G20" s="69">
        <v>194042.04</v>
      </c>
    </row>
    <row r="21" spans="2:7" ht="15.75" thickBot="1" x14ac:dyDescent="0.3">
      <c r="B21" s="73" t="s">
        <v>125</v>
      </c>
      <c r="C21" s="86" t="s">
        <v>35</v>
      </c>
      <c r="D21" s="87"/>
      <c r="E21" s="71">
        <v>3388639.29</v>
      </c>
      <c r="F21" s="71">
        <v>3194597.25</v>
      </c>
      <c r="G21" s="72">
        <v>194042.04</v>
      </c>
    </row>
    <row r="22" spans="2:7" ht="15.75" customHeight="1" thickBot="1" x14ac:dyDescent="0.3">
      <c r="B22" s="88" t="s">
        <v>4</v>
      </c>
      <c r="C22" s="84"/>
      <c r="D22" s="85"/>
      <c r="E22" s="69">
        <v>7653872.6799999997</v>
      </c>
      <c r="F22" s="69">
        <v>4316468.7300000004</v>
      </c>
      <c r="G22" s="69">
        <v>3337403.95</v>
      </c>
    </row>
    <row r="23" spans="2:7" ht="15.75" customHeight="1" thickBot="1" x14ac:dyDescent="0.3">
      <c r="B23" s="73" t="s">
        <v>124</v>
      </c>
      <c r="C23" s="86" t="s">
        <v>70</v>
      </c>
      <c r="D23" s="87"/>
      <c r="E23" s="71">
        <v>1456609.29</v>
      </c>
      <c r="F23" s="71">
        <v>1309613.2</v>
      </c>
      <c r="G23" s="72">
        <v>146996.09</v>
      </c>
    </row>
    <row r="24" spans="2:7" ht="15.75" thickBot="1" x14ac:dyDescent="0.3">
      <c r="B24" s="73" t="s">
        <v>123</v>
      </c>
      <c r="C24" s="86" t="s">
        <v>69</v>
      </c>
      <c r="D24" s="87"/>
      <c r="E24" s="71">
        <v>858049.16</v>
      </c>
      <c r="F24" s="71">
        <v>611010.25</v>
      </c>
      <c r="G24" s="72">
        <v>247038.91</v>
      </c>
    </row>
    <row r="25" spans="2:7" ht="15.75" customHeight="1" thickBot="1" x14ac:dyDescent="0.3">
      <c r="B25" s="73" t="s">
        <v>122</v>
      </c>
      <c r="C25" s="86" t="s">
        <v>68</v>
      </c>
      <c r="D25" s="87"/>
      <c r="E25" s="71">
        <v>3643921.86</v>
      </c>
      <c r="F25" s="71">
        <v>1232765.6200000001</v>
      </c>
      <c r="G25" s="72">
        <v>2411156.2400000002</v>
      </c>
    </row>
    <row r="26" spans="2:7" ht="15.75" customHeight="1" thickBot="1" x14ac:dyDescent="0.3">
      <c r="B26" s="73" t="s">
        <v>121</v>
      </c>
      <c r="C26" s="86" t="s">
        <v>67</v>
      </c>
      <c r="D26" s="87"/>
      <c r="E26" s="71">
        <v>463800.01</v>
      </c>
      <c r="F26" s="71">
        <v>37608.14</v>
      </c>
      <c r="G26" s="72">
        <v>426191.87</v>
      </c>
    </row>
    <row r="27" spans="2:7" ht="15.75" thickBot="1" x14ac:dyDescent="0.3">
      <c r="B27" s="73" t="s">
        <v>120</v>
      </c>
      <c r="C27" s="86" t="s">
        <v>66</v>
      </c>
      <c r="D27" s="87"/>
      <c r="E27" s="71">
        <v>1231492.3600000001</v>
      </c>
      <c r="F27" s="71">
        <v>1125471.52</v>
      </c>
      <c r="G27" s="72">
        <v>106020.84</v>
      </c>
    </row>
    <row r="28" spans="2:7" ht="15.75" customHeight="1" thickBot="1" x14ac:dyDescent="0.3">
      <c r="B28" s="88" t="s">
        <v>5</v>
      </c>
      <c r="C28" s="84"/>
      <c r="D28" s="85"/>
      <c r="E28" s="69">
        <v>798006.1</v>
      </c>
      <c r="F28" s="69">
        <v>765720.4</v>
      </c>
      <c r="G28" s="69">
        <v>32285.7</v>
      </c>
    </row>
    <row r="29" spans="2:7" ht="15.75" customHeight="1" thickBot="1" x14ac:dyDescent="0.3">
      <c r="B29" s="73" t="s">
        <v>119</v>
      </c>
      <c r="C29" s="86" t="s">
        <v>64</v>
      </c>
      <c r="D29" s="87"/>
      <c r="E29" s="71">
        <v>399517.94</v>
      </c>
      <c r="F29" s="71">
        <v>367232.24</v>
      </c>
      <c r="G29" s="72">
        <v>32285.7</v>
      </c>
    </row>
    <row r="30" spans="2:7" ht="15.75" customHeight="1" thickBot="1" x14ac:dyDescent="0.3">
      <c r="B30" s="73" t="s">
        <v>118</v>
      </c>
      <c r="C30" s="86" t="s">
        <v>63</v>
      </c>
      <c r="D30" s="87"/>
      <c r="E30" s="71">
        <v>398488.16</v>
      </c>
      <c r="F30" s="71">
        <v>398488.16</v>
      </c>
      <c r="G30" s="72">
        <v>0</v>
      </c>
    </row>
    <row r="31" spans="2:7" ht="15.75" customHeight="1" thickBot="1" x14ac:dyDescent="0.3">
      <c r="B31" s="88" t="s">
        <v>117</v>
      </c>
      <c r="C31" s="84"/>
      <c r="D31" s="85"/>
      <c r="E31" s="69">
        <v>-5063239.49</v>
      </c>
      <c r="F31" s="69">
        <v>-1887591.88</v>
      </c>
      <c r="G31" s="69">
        <v>-3175647.61</v>
      </c>
    </row>
    <row r="32" spans="2:7" ht="15.75" customHeight="1" thickBot="1" x14ac:dyDescent="0.3">
      <c r="B32" s="88" t="s">
        <v>25</v>
      </c>
      <c r="C32" s="84"/>
      <c r="D32" s="85"/>
      <c r="E32" s="69">
        <v>3839501.78</v>
      </c>
      <c r="F32" s="69">
        <v>2138248.4500000002</v>
      </c>
      <c r="G32" s="69">
        <v>1701253.33</v>
      </c>
    </row>
    <row r="33" spans="2:7" ht="15.75" customHeight="1" thickBot="1" x14ac:dyDescent="0.3">
      <c r="B33" s="73" t="s">
        <v>116</v>
      </c>
      <c r="C33" s="89" t="s">
        <v>28</v>
      </c>
      <c r="D33" s="90"/>
      <c r="E33" s="71">
        <v>1645915.77</v>
      </c>
      <c r="F33" s="71">
        <v>25141.040000000001</v>
      </c>
      <c r="G33" s="72">
        <v>1620774.73</v>
      </c>
    </row>
    <row r="34" spans="2:7" ht="15.75" customHeight="1" thickBot="1" x14ac:dyDescent="0.3">
      <c r="B34" s="73" t="s">
        <v>115</v>
      </c>
      <c r="C34" s="89" t="s">
        <v>27</v>
      </c>
      <c r="D34" s="90"/>
      <c r="E34" s="71">
        <v>1740736.04</v>
      </c>
      <c r="F34" s="71">
        <v>1740736.04</v>
      </c>
      <c r="G34" s="72">
        <v>0</v>
      </c>
    </row>
    <row r="35" spans="2:7" ht="15.75" thickBot="1" x14ac:dyDescent="0.3">
      <c r="B35" s="73" t="s">
        <v>114</v>
      </c>
      <c r="C35" s="89" t="s">
        <v>26</v>
      </c>
      <c r="D35" s="90"/>
      <c r="E35" s="71">
        <v>452849.97</v>
      </c>
      <c r="F35" s="71">
        <v>372371.37</v>
      </c>
      <c r="G35" s="72">
        <v>80478.600000000006</v>
      </c>
    </row>
    <row r="36" spans="2:7" ht="15.75" customHeight="1" thickBot="1" x14ac:dyDescent="0.3">
      <c r="B36" s="88" t="s">
        <v>113</v>
      </c>
      <c r="C36" s="84"/>
      <c r="D36" s="85"/>
      <c r="E36" s="69">
        <v>205000</v>
      </c>
      <c r="F36" s="69">
        <v>133949.54999999999</v>
      </c>
      <c r="G36" s="69">
        <v>71050.45</v>
      </c>
    </row>
    <row r="37" spans="2:7" ht="15.75" thickBot="1" x14ac:dyDescent="0.3">
      <c r="B37" s="73" t="s">
        <v>112</v>
      </c>
      <c r="C37" s="86" t="s">
        <v>60</v>
      </c>
      <c r="D37" s="87"/>
      <c r="E37" s="71">
        <v>62870</v>
      </c>
      <c r="F37" s="71">
        <v>3489.33</v>
      </c>
      <c r="G37" s="72">
        <v>59380.67</v>
      </c>
    </row>
    <row r="38" spans="2:7" ht="15.75" customHeight="1" thickBot="1" x14ac:dyDescent="0.3">
      <c r="B38" s="73" t="s">
        <v>111</v>
      </c>
      <c r="C38" s="86" t="s">
        <v>59</v>
      </c>
      <c r="D38" s="87"/>
      <c r="E38" s="71">
        <v>107130</v>
      </c>
      <c r="F38" s="71">
        <v>104208.84</v>
      </c>
      <c r="G38" s="72">
        <v>2921.16</v>
      </c>
    </row>
    <row r="39" spans="2:7" ht="15.75" customHeight="1" thickBot="1" x14ac:dyDescent="0.3">
      <c r="B39" s="73" t="s">
        <v>110</v>
      </c>
      <c r="C39" s="86" t="s">
        <v>58</v>
      </c>
      <c r="D39" s="87"/>
      <c r="E39" s="71">
        <v>35000</v>
      </c>
      <c r="F39" s="71">
        <v>26251.38</v>
      </c>
      <c r="G39" s="72">
        <v>8748.6200000000008</v>
      </c>
    </row>
    <row r="40" spans="2:7" ht="15.75" thickBot="1" x14ac:dyDescent="0.3">
      <c r="B40" s="88" t="s">
        <v>109</v>
      </c>
      <c r="C40" s="84"/>
      <c r="D40" s="85"/>
      <c r="E40" s="69">
        <v>3634501.78</v>
      </c>
      <c r="F40" s="69">
        <v>2004298.9</v>
      </c>
      <c r="G40" s="69">
        <v>1630202.8799999999</v>
      </c>
    </row>
    <row r="41" spans="2:7" ht="15.75" customHeight="1" thickBot="1" x14ac:dyDescent="0.3">
      <c r="B41" s="94" t="s">
        <v>108</v>
      </c>
      <c r="C41" s="95"/>
      <c r="D41" s="96"/>
      <c r="E41" s="71">
        <v>9901476.4000000004</v>
      </c>
      <c r="F41" s="71">
        <v>7869144.4299999997</v>
      </c>
      <c r="G41" s="71">
        <v>2032331.97</v>
      </c>
    </row>
    <row r="42" spans="2:7" ht="15.75" customHeight="1" thickBot="1" x14ac:dyDescent="0.3">
      <c r="B42" s="94" t="s">
        <v>107</v>
      </c>
      <c r="C42" s="95"/>
      <c r="D42" s="96"/>
      <c r="E42" s="71">
        <v>9901476.4000000004</v>
      </c>
      <c r="F42" s="71">
        <v>6286141.6100000003</v>
      </c>
      <c r="G42" s="71">
        <v>3615334.79</v>
      </c>
    </row>
    <row r="43" spans="2:7" ht="15.75" thickBot="1" x14ac:dyDescent="0.3">
      <c r="B43" s="91" t="s">
        <v>106</v>
      </c>
      <c r="C43" s="92"/>
      <c r="D43" s="93"/>
      <c r="E43" s="70" t="s">
        <v>105</v>
      </c>
      <c r="F43" s="69">
        <v>1583002.82</v>
      </c>
      <c r="G43" s="69">
        <v>-1583002.82</v>
      </c>
    </row>
  </sheetData>
  <mergeCells count="43">
    <mergeCell ref="B43:D43"/>
    <mergeCell ref="C5:D5"/>
    <mergeCell ref="C37:D37"/>
    <mergeCell ref="C38:D38"/>
    <mergeCell ref="C39:D39"/>
    <mergeCell ref="B40:D40"/>
    <mergeCell ref="B41:D41"/>
    <mergeCell ref="B42:D42"/>
    <mergeCell ref="B31:D31"/>
    <mergeCell ref="B32:D32"/>
    <mergeCell ref="C35:D35"/>
    <mergeCell ref="B36:D36"/>
    <mergeCell ref="C25:D25"/>
    <mergeCell ref="C26:D26"/>
    <mergeCell ref="C27:D27"/>
    <mergeCell ref="B28:D28"/>
    <mergeCell ref="C29:D29"/>
    <mergeCell ref="C30:D30"/>
    <mergeCell ref="B22:D22"/>
    <mergeCell ref="C23:D23"/>
    <mergeCell ref="C24:D24"/>
    <mergeCell ref="C33:D33"/>
    <mergeCell ref="C34:D34"/>
    <mergeCell ref="C17:D17"/>
    <mergeCell ref="C18:D18"/>
    <mergeCell ref="B19:D19"/>
    <mergeCell ref="B20:D20"/>
    <mergeCell ref="C21:D21"/>
    <mergeCell ref="C12:D12"/>
    <mergeCell ref="B13:D13"/>
    <mergeCell ref="C14:D14"/>
    <mergeCell ref="C15:D15"/>
    <mergeCell ref="C16:D16"/>
    <mergeCell ref="C7:D7"/>
    <mergeCell ref="C8:D8"/>
    <mergeCell ref="C9:D9"/>
    <mergeCell ref="C10:D10"/>
    <mergeCell ref="C11:D11"/>
    <mergeCell ref="B2:G2"/>
    <mergeCell ref="B3:G3"/>
    <mergeCell ref="C4:D4"/>
    <mergeCell ref="F4:G4"/>
    <mergeCell ref="B6:D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9" workbookViewId="0">
      <selection activeCell="A22" sqref="A22"/>
    </sheetView>
  </sheetViews>
  <sheetFormatPr baseColWidth="10" defaultRowHeight="15" x14ac:dyDescent="0.25"/>
  <cols>
    <col min="1" max="1" width="13.140625" customWidth="1"/>
    <col min="2" max="2" width="35.42578125" customWidth="1"/>
    <col min="3" max="3" width="18.42578125" customWidth="1"/>
    <col min="4" max="9" width="15.7109375" customWidth="1"/>
  </cols>
  <sheetData>
    <row r="1" spans="1:9" x14ac:dyDescent="0.25">
      <c r="A1" s="100" t="s">
        <v>104</v>
      </c>
      <c r="B1" s="101"/>
      <c r="C1" s="101"/>
      <c r="D1" s="101"/>
      <c r="E1" s="101"/>
      <c r="F1" s="101"/>
      <c r="G1" s="101"/>
      <c r="H1" s="101"/>
      <c r="I1" s="102"/>
    </row>
    <row r="2" spans="1:9" ht="15.75" thickBot="1" x14ac:dyDescent="0.3">
      <c r="A2" s="103" t="s">
        <v>103</v>
      </c>
      <c r="B2" s="104"/>
      <c r="C2" s="104"/>
      <c r="D2" s="104"/>
      <c r="E2" s="104"/>
      <c r="F2" s="104"/>
      <c r="G2" s="104"/>
      <c r="H2" s="104"/>
      <c r="I2" s="105"/>
    </row>
    <row r="3" spans="1:9" ht="15.75" thickBot="1" x14ac:dyDescent="0.3">
      <c r="A3" s="97" t="s">
        <v>102</v>
      </c>
      <c r="B3" s="98"/>
      <c r="C3" s="98"/>
      <c r="D3" s="98"/>
      <c r="E3" s="98"/>
      <c r="F3" s="98"/>
      <c r="G3" s="98"/>
      <c r="H3" s="98"/>
      <c r="I3" s="99"/>
    </row>
    <row r="4" spans="1:9" x14ac:dyDescent="0.25">
      <c r="A4" s="106" t="s">
        <v>101</v>
      </c>
      <c r="B4" s="108" t="s">
        <v>100</v>
      </c>
      <c r="C4" s="108" t="s">
        <v>99</v>
      </c>
      <c r="D4" s="108" t="s">
        <v>98</v>
      </c>
      <c r="E4" s="108" t="s">
        <v>97</v>
      </c>
      <c r="F4" s="108" t="s">
        <v>96</v>
      </c>
      <c r="G4" s="108" t="s">
        <v>95</v>
      </c>
      <c r="H4" s="108" t="s">
        <v>94</v>
      </c>
      <c r="I4" s="110"/>
    </row>
    <row r="5" spans="1:9" ht="15.75" thickBot="1" x14ac:dyDescent="0.3">
      <c r="A5" s="107"/>
      <c r="B5" s="109"/>
      <c r="C5" s="109"/>
      <c r="D5" s="109"/>
      <c r="E5" s="109"/>
      <c r="F5" s="109"/>
      <c r="G5" s="109"/>
      <c r="H5" s="68" t="s">
        <v>93</v>
      </c>
      <c r="I5" s="67" t="s">
        <v>2</v>
      </c>
    </row>
    <row r="6" spans="1:9" ht="60" x14ac:dyDescent="0.25">
      <c r="A6" s="66" t="s">
        <v>92</v>
      </c>
      <c r="B6" s="65"/>
      <c r="C6" s="62" t="s">
        <v>91</v>
      </c>
      <c r="D6" s="64">
        <v>9901476.4000000004</v>
      </c>
      <c r="E6" s="64">
        <v>7869144.4299999997</v>
      </c>
      <c r="F6" s="63">
        <f>+E6/D6</f>
        <v>0.79474455243866449</v>
      </c>
      <c r="G6" s="62" t="s">
        <v>86</v>
      </c>
      <c r="H6" s="61">
        <f>+D6-E6</f>
        <v>2032331.9700000007</v>
      </c>
      <c r="I6" s="60">
        <f>+H6/D6</f>
        <v>0.20525544756133546</v>
      </c>
    </row>
    <row r="7" spans="1:9" ht="45" x14ac:dyDescent="0.25">
      <c r="A7" s="59" t="s">
        <v>90</v>
      </c>
      <c r="B7" s="1"/>
      <c r="C7" s="56" t="s">
        <v>89</v>
      </c>
      <c r="D7" s="58">
        <f>+D6</f>
        <v>9901476.4000000004</v>
      </c>
      <c r="E7" s="58">
        <v>6286141.6100000003</v>
      </c>
      <c r="F7" s="57">
        <f>+E7/D7</f>
        <v>0.63486912012434837</v>
      </c>
      <c r="G7" s="56" t="s">
        <v>83</v>
      </c>
      <c r="H7" s="55">
        <f>+D7-E7</f>
        <v>3615334.79</v>
      </c>
      <c r="I7" s="54">
        <f>+H7/D7</f>
        <v>0.36513087987565168</v>
      </c>
    </row>
    <row r="8" spans="1:9" ht="75" x14ac:dyDescent="0.25">
      <c r="A8" s="59" t="s">
        <v>88</v>
      </c>
      <c r="B8" s="1"/>
      <c r="C8" s="56" t="s">
        <v>87</v>
      </c>
      <c r="D8" s="58">
        <f>+E6</f>
        <v>7869144.4299999997</v>
      </c>
      <c r="E8" s="58">
        <v>7658183.6200000001</v>
      </c>
      <c r="F8" s="57">
        <f>+E8/D8</f>
        <v>0.97319139178641312</v>
      </c>
      <c r="G8" s="56" t="s">
        <v>86</v>
      </c>
      <c r="H8" s="55">
        <f>+D8-E8</f>
        <v>210960.80999999959</v>
      </c>
      <c r="I8" s="54">
        <f>+H8/D8</f>
        <v>2.6808608213586899E-2</v>
      </c>
    </row>
    <row r="9" spans="1:9" ht="75" x14ac:dyDescent="0.25">
      <c r="A9" s="59" t="s">
        <v>85</v>
      </c>
      <c r="B9" s="1"/>
      <c r="C9" s="56" t="s">
        <v>84</v>
      </c>
      <c r="D9" s="58">
        <f>+E7</f>
        <v>6286141.6100000003</v>
      </c>
      <c r="E9" s="58">
        <v>6225736.7000000002</v>
      </c>
      <c r="F9" s="57">
        <f>+E9/D9</f>
        <v>0.99039078122199664</v>
      </c>
      <c r="G9" s="56" t="s">
        <v>83</v>
      </c>
      <c r="H9" s="55">
        <f>+D9-E9</f>
        <v>60404.910000000149</v>
      </c>
      <c r="I9" s="54">
        <f>+H9/D9</f>
        <v>9.6092187780033398E-3</v>
      </c>
    </row>
    <row r="10" spans="1:9" ht="60.75" thickBot="1" x14ac:dyDescent="0.3">
      <c r="A10" s="53" t="s">
        <v>82</v>
      </c>
      <c r="B10" s="52"/>
      <c r="C10" s="49" t="s">
        <v>81</v>
      </c>
      <c r="D10" s="51">
        <f>+D7</f>
        <v>9901476.4000000004</v>
      </c>
      <c r="E10" s="51">
        <f>+D6</f>
        <v>9901476.4000000004</v>
      </c>
      <c r="F10" s="50">
        <f>+E10/D10</f>
        <v>1</v>
      </c>
      <c r="G10" s="49" t="s">
        <v>80</v>
      </c>
      <c r="H10" s="48">
        <v>0</v>
      </c>
      <c r="I10" s="47">
        <f>+H10/D10</f>
        <v>0</v>
      </c>
    </row>
  </sheetData>
  <mergeCells count="11">
    <mergeCell ref="A3:I3"/>
    <mergeCell ref="A1:I1"/>
    <mergeCell ref="A2:I2"/>
    <mergeCell ref="A4:A5"/>
    <mergeCell ref="B4:B5"/>
    <mergeCell ref="C4:C5"/>
    <mergeCell ref="D4:D5"/>
    <mergeCell ref="E4:E5"/>
    <mergeCell ref="F4:F5"/>
    <mergeCell ref="G4:G5"/>
    <mergeCell ref="H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AnteproyectoIngresos</vt:lpstr>
      <vt:lpstr>Anteproyectogastos</vt:lpstr>
      <vt:lpstr>EvaluacionIngresos</vt:lpstr>
      <vt:lpstr>EvaluacionGastos</vt:lpstr>
      <vt:lpstr>EjecucionPresupuestaria</vt:lpstr>
      <vt:lpstr>FichaTecnica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ACER-</dc:creator>
  <cp:lastModifiedBy>ACER-</cp:lastModifiedBy>
  <dcterms:created xsi:type="dcterms:W3CDTF">2017-07-20T17:55:14Z</dcterms:created>
  <dcterms:modified xsi:type="dcterms:W3CDTF">2017-11-27T18:16:55Z</dcterms:modified>
</cp:coreProperties>
</file>