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650" windowHeight="5745" activeTab="2"/>
  </bookViews>
  <sheets>
    <sheet name="BIOQUÍMICA" sheetId="1" r:id="rId1"/>
    <sheet name="INGENIERÍA AMBIENTAL" sheetId="2" r:id="rId2"/>
    <sheet name="ADMINISTRACIÓN DE EMPRESAS-DUAL" sheetId="5" r:id="rId3"/>
    <sheet name="FISIOTERAPIA" sheetId="3" r:id="rId4"/>
    <sheet name="ODONTOLOGÍA" sheetId="4" r:id="rId5"/>
  </sheets>
  <definedNames>
    <definedName name="_xlnm._FilterDatabase" localSheetId="0" hidden="1">BIOQUÍMICA!$A$6:$A$76</definedName>
    <definedName name="_xlnm._FilterDatabase" localSheetId="3" hidden="1">FISIOTERAPIA!$A$6:$A$87</definedName>
    <definedName name="_xlnm._FilterDatabase" localSheetId="1" hidden="1">'INGENIERÍA AMBIENTAL'!$A$6:$A$62</definedName>
    <definedName name="_xlnm._FilterDatabase" localSheetId="4" hidden="1">ODONTOLOGÍA!$A$6:$A$69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5" i="5" l="1"/>
  <c r="Q81" i="5"/>
  <c r="M81" i="5"/>
  <c r="N81" i="5" s="1"/>
  <c r="O81" i="5" s="1"/>
  <c r="Q84" i="5"/>
  <c r="M84" i="5"/>
  <c r="N84" i="5" s="1"/>
  <c r="O84" i="5" s="1"/>
  <c r="Q32" i="5"/>
  <c r="L97" i="5"/>
  <c r="Q64" i="5"/>
  <c r="M34" i="5"/>
  <c r="N34" i="5" s="1"/>
  <c r="O34" i="5" s="1"/>
  <c r="E47" i="5"/>
  <c r="F47" i="5" s="1"/>
  <c r="D101" i="5"/>
  <c r="N95" i="5" l="1"/>
  <c r="O95" i="5" s="1"/>
  <c r="Q97" i="5"/>
  <c r="M97" i="5"/>
  <c r="N97" i="5" s="1"/>
  <c r="O97" i="5" s="1"/>
  <c r="Q74" i="5"/>
  <c r="M74" i="5"/>
  <c r="N74" i="5" s="1"/>
  <c r="O74" i="5" s="1"/>
  <c r="M64" i="5"/>
  <c r="N64" i="5" s="1"/>
  <c r="O64" i="5" s="1"/>
  <c r="Q54" i="5"/>
  <c r="M54" i="5"/>
  <c r="N54" i="5" s="1"/>
  <c r="O54" i="5" s="1"/>
  <c r="Q44" i="5"/>
  <c r="M44" i="5"/>
  <c r="N44" i="5" s="1"/>
  <c r="O44" i="5" s="1"/>
  <c r="Q34" i="5"/>
  <c r="E59" i="5"/>
  <c r="F59" i="5" s="1"/>
  <c r="M43" i="5"/>
  <c r="N43" i="5" s="1"/>
  <c r="O43" i="5" s="1"/>
  <c r="E63" i="5"/>
  <c r="F63" i="5" s="1"/>
  <c r="E64" i="5"/>
  <c r="F64" i="5" s="1"/>
  <c r="E32" i="5"/>
  <c r="F32" i="5" s="1"/>
  <c r="E38" i="5"/>
  <c r="F38" i="5" s="1"/>
  <c r="Q94" i="5"/>
  <c r="M93" i="5"/>
  <c r="N93" i="5" s="1"/>
  <c r="O93" i="5" s="1"/>
  <c r="M91" i="5"/>
  <c r="N91" i="5" s="1"/>
  <c r="O91" i="5" s="1"/>
  <c r="E97" i="5"/>
  <c r="F97" i="5" s="1"/>
  <c r="E100" i="5"/>
  <c r="F100" i="5" s="1"/>
  <c r="Q83" i="5"/>
  <c r="M80" i="5"/>
  <c r="N80" i="5" s="1"/>
  <c r="O80" i="5" s="1"/>
  <c r="Q79" i="5"/>
  <c r="Q78" i="5"/>
  <c r="E62" i="5"/>
  <c r="F62" i="5" s="1"/>
  <c r="E84" i="5"/>
  <c r="F84" i="5" s="1"/>
  <c r="E83" i="5"/>
  <c r="F83" i="5" s="1"/>
  <c r="E82" i="5"/>
  <c r="F82" i="5" s="1"/>
  <c r="E90" i="5"/>
  <c r="F90" i="5" s="1"/>
  <c r="Q72" i="5"/>
  <c r="Q70" i="5"/>
  <c r="Q69" i="5"/>
  <c r="E74" i="5"/>
  <c r="F74" i="5" s="1"/>
  <c r="E73" i="5"/>
  <c r="F73" i="5" s="1"/>
  <c r="E72" i="5"/>
  <c r="F72" i="5" s="1"/>
  <c r="M63" i="5"/>
  <c r="N63" i="5" s="1"/>
  <c r="O63" i="5" s="1"/>
  <c r="Q62" i="5"/>
  <c r="Q61" i="5"/>
  <c r="M58" i="5"/>
  <c r="N58" i="5" s="1"/>
  <c r="O58" i="5" s="1"/>
  <c r="Q52" i="5"/>
  <c r="Q51" i="5"/>
  <c r="Q50" i="5"/>
  <c r="Q49" i="5"/>
  <c r="Q48" i="5"/>
  <c r="E54" i="5"/>
  <c r="F54" i="5" s="1"/>
  <c r="E53" i="5"/>
  <c r="F53" i="5" s="1"/>
  <c r="E51" i="5"/>
  <c r="F51" i="5" s="1"/>
  <c r="M42" i="5"/>
  <c r="N42" i="5" s="1"/>
  <c r="O42" i="5" s="1"/>
  <c r="M41" i="5"/>
  <c r="N41" i="5" s="1"/>
  <c r="O41" i="5" s="1"/>
  <c r="M40" i="5"/>
  <c r="N40" i="5" s="1"/>
  <c r="O40" i="5" s="1"/>
  <c r="M39" i="5"/>
  <c r="N39" i="5" s="1"/>
  <c r="O39" i="5" s="1"/>
  <c r="M38" i="5"/>
  <c r="N38" i="5" s="1"/>
  <c r="O38" i="5" s="1"/>
  <c r="E44" i="5"/>
  <c r="F44" i="5" s="1"/>
  <c r="E43" i="5"/>
  <c r="F43" i="5" s="1"/>
  <c r="E52" i="5"/>
  <c r="F52" i="5" s="1"/>
  <c r="M33" i="5"/>
  <c r="N33" i="5" s="1"/>
  <c r="O33" i="5" s="1"/>
  <c r="M32" i="5"/>
  <c r="N32" i="5" s="1"/>
  <c r="O32" i="5" s="1"/>
  <c r="M31" i="5"/>
  <c r="N31" i="5" s="1"/>
  <c r="O31" i="5" s="1"/>
  <c r="M30" i="5"/>
  <c r="N30" i="5" s="1"/>
  <c r="O30" i="5" s="1"/>
  <c r="Q41" i="5" l="1"/>
  <c r="Q43" i="5"/>
  <c r="Q38" i="5"/>
  <c r="Q63" i="5"/>
  <c r="Q30" i="5"/>
  <c r="Q39" i="5"/>
  <c r="Q58" i="5"/>
  <c r="Q40" i="5"/>
  <c r="Q96" i="5"/>
  <c r="M96" i="5"/>
  <c r="N96" i="5" s="1"/>
  <c r="O96" i="5" s="1"/>
  <c r="M94" i="5"/>
  <c r="N94" i="5" s="1"/>
  <c r="O94" i="5" s="1"/>
  <c r="M92" i="5"/>
  <c r="N92" i="5" s="1"/>
  <c r="O92" i="5" s="1"/>
  <c r="Q82" i="5"/>
  <c r="M82" i="5"/>
  <c r="N82" i="5" s="1"/>
  <c r="O82" i="5" s="1"/>
  <c r="M83" i="5"/>
  <c r="N83" i="5" s="1"/>
  <c r="O83" i="5" s="1"/>
  <c r="M79" i="5"/>
  <c r="N79" i="5" s="1"/>
  <c r="O79" i="5" s="1"/>
  <c r="M78" i="5"/>
  <c r="N78" i="5" s="1"/>
  <c r="O78" i="5" s="1"/>
  <c r="M69" i="5"/>
  <c r="N69" i="5" s="1"/>
  <c r="O69" i="5" s="1"/>
  <c r="M68" i="5"/>
  <c r="N68" i="5" s="1"/>
  <c r="O68" i="5" s="1"/>
  <c r="M72" i="5"/>
  <c r="N72" i="5" s="1"/>
  <c r="O72" i="5" s="1"/>
  <c r="M73" i="5"/>
  <c r="N73" i="5" s="1"/>
  <c r="O73" i="5" s="1"/>
  <c r="Q73" i="5"/>
  <c r="M71" i="5"/>
  <c r="N71" i="5" s="1"/>
  <c r="O71" i="5" s="1"/>
  <c r="M70" i="5"/>
  <c r="N70" i="5" s="1"/>
  <c r="O70" i="5" s="1"/>
  <c r="M62" i="5"/>
  <c r="N62" i="5" s="1"/>
  <c r="O62" i="5" s="1"/>
  <c r="M61" i="5"/>
  <c r="N61" i="5" s="1"/>
  <c r="O61" i="5" s="1"/>
  <c r="M60" i="5"/>
  <c r="N60" i="5" s="1"/>
  <c r="O60" i="5" s="1"/>
  <c r="M59" i="5"/>
  <c r="N59" i="5" s="1"/>
  <c r="O59" i="5" s="1"/>
  <c r="Q53" i="5"/>
  <c r="M53" i="5"/>
  <c r="N53" i="5" s="1"/>
  <c r="O53" i="5" s="1"/>
  <c r="M52" i="5"/>
  <c r="N52" i="5" s="1"/>
  <c r="O52" i="5" s="1"/>
  <c r="M51" i="5"/>
  <c r="N51" i="5" s="1"/>
  <c r="O51" i="5" s="1"/>
  <c r="M50" i="5"/>
  <c r="N50" i="5" s="1"/>
  <c r="O50" i="5" s="1"/>
  <c r="M49" i="5"/>
  <c r="N49" i="5" s="1"/>
  <c r="O49" i="5" s="1"/>
  <c r="M48" i="5"/>
  <c r="N48" i="5" s="1"/>
  <c r="O48" i="5" s="1"/>
  <c r="Q33" i="5"/>
  <c r="Q29" i="5"/>
  <c r="E34" i="5"/>
  <c r="F34" i="5" s="1"/>
  <c r="E33" i="5"/>
  <c r="F33" i="5" s="1"/>
  <c r="E37" i="5"/>
  <c r="F37" i="5" s="1"/>
  <c r="E40" i="5"/>
  <c r="F40" i="5" s="1"/>
  <c r="L23" i="5"/>
  <c r="K23" i="5" s="1"/>
  <c r="L22" i="5"/>
  <c r="K22" i="5" s="1"/>
  <c r="L21" i="5"/>
  <c r="K21" i="5" s="1"/>
  <c r="Q21" i="5" s="1"/>
  <c r="L14" i="5"/>
  <c r="K14" i="5" s="1"/>
  <c r="L13" i="5"/>
  <c r="K13" i="5" s="1"/>
  <c r="Q13" i="5" s="1"/>
  <c r="L12" i="5"/>
  <c r="K12" i="5" s="1"/>
  <c r="E17" i="5"/>
  <c r="F17" i="5" s="1"/>
  <c r="E15" i="5"/>
  <c r="F15" i="5" s="1"/>
  <c r="M22" i="5" l="1"/>
  <c r="N22" i="5" s="1"/>
  <c r="O22" i="5" s="1"/>
  <c r="Q22" i="5"/>
  <c r="M12" i="5"/>
  <c r="N12" i="5" s="1"/>
  <c r="O12" i="5" s="1"/>
  <c r="Q12" i="5"/>
  <c r="M23" i="5"/>
  <c r="N23" i="5" s="1"/>
  <c r="O23" i="5" s="1"/>
  <c r="Q23" i="5"/>
  <c r="M29" i="5"/>
  <c r="N29" i="5" s="1"/>
  <c r="O29" i="5" s="1"/>
  <c r="M21" i="5"/>
  <c r="N21" i="5" s="1"/>
  <c r="O21" i="5" s="1"/>
  <c r="M14" i="5"/>
  <c r="N14" i="5" s="1"/>
  <c r="O14" i="5" s="1"/>
  <c r="M13" i="5"/>
  <c r="N13" i="5" s="1"/>
  <c r="O13" i="5" s="1"/>
  <c r="E96" i="5"/>
  <c r="F96" i="5" s="1"/>
  <c r="E81" i="5"/>
  <c r="F81" i="5" s="1"/>
  <c r="E99" i="5"/>
  <c r="F99" i="5" s="1"/>
  <c r="E98" i="5"/>
  <c r="F98" i="5" s="1"/>
  <c r="E70" i="5"/>
  <c r="F70" i="5" s="1"/>
  <c r="E89" i="5"/>
  <c r="F89" i="5" s="1"/>
  <c r="E88" i="5"/>
  <c r="F88" i="5" s="1"/>
  <c r="E78" i="5"/>
  <c r="F78" i="5" s="1"/>
  <c r="E87" i="5"/>
  <c r="F87" i="5" s="1"/>
  <c r="E86" i="5"/>
  <c r="F86" i="5" s="1"/>
  <c r="E85" i="5"/>
  <c r="F85" i="5" s="1"/>
  <c r="E77" i="5"/>
  <c r="F77" i="5" s="1"/>
  <c r="E61" i="5"/>
  <c r="F61" i="5" s="1"/>
  <c r="E94" i="5"/>
  <c r="F94" i="5" s="1"/>
  <c r="E13" i="5"/>
  <c r="F13" i="5" s="1"/>
  <c r="E76" i="5"/>
  <c r="F76" i="5" s="1"/>
  <c r="E75" i="5"/>
  <c r="F75" i="5" s="1"/>
  <c r="E67" i="5"/>
  <c r="F67" i="5" s="1"/>
  <c r="E66" i="5"/>
  <c r="F66" i="5" s="1"/>
  <c r="E79" i="5"/>
  <c r="F79" i="5" s="1"/>
  <c r="E58" i="5"/>
  <c r="F58" i="5" s="1"/>
  <c r="E69" i="5"/>
  <c r="F69" i="5" s="1"/>
  <c r="E65" i="5"/>
  <c r="F65" i="5" s="1"/>
  <c r="E57" i="5"/>
  <c r="F57" i="5" s="1"/>
  <c r="E48" i="5"/>
  <c r="F48" i="5" s="1"/>
  <c r="E41" i="5"/>
  <c r="F41" i="5" s="1"/>
  <c r="E56" i="5"/>
  <c r="F56" i="5" s="1"/>
  <c r="E55" i="5"/>
  <c r="F55" i="5" s="1"/>
  <c r="E22" i="5"/>
  <c r="F22" i="5" s="1"/>
  <c r="E39" i="5"/>
  <c r="F39" i="5" s="1"/>
  <c r="E21" i="5"/>
  <c r="F21" i="5" s="1"/>
  <c r="E46" i="5"/>
  <c r="F46" i="5" s="1"/>
  <c r="E50" i="5"/>
  <c r="F50" i="5" s="1"/>
  <c r="E45" i="5"/>
  <c r="F45" i="5" s="1"/>
  <c r="E30" i="5"/>
  <c r="F30" i="5" s="1"/>
  <c r="E29" i="5"/>
  <c r="F29" i="5" s="1"/>
  <c r="E12" i="5"/>
  <c r="F12" i="5" s="1"/>
  <c r="E28" i="5"/>
  <c r="F28" i="5" s="1"/>
  <c r="E36" i="5"/>
  <c r="F36" i="5" s="1"/>
  <c r="E19" i="5"/>
  <c r="F19" i="5" s="1"/>
  <c r="E35" i="5"/>
  <c r="F35" i="5" s="1"/>
  <c r="E27" i="5"/>
  <c r="F27" i="5" s="1"/>
  <c r="E26" i="5"/>
  <c r="F26" i="5" s="1"/>
  <c r="E25" i="5"/>
  <c r="F25" i="5" s="1"/>
  <c r="L20" i="5"/>
  <c r="K20" i="5" s="1"/>
  <c r="Q20" i="5" s="1"/>
  <c r="E20" i="5"/>
  <c r="F20" i="5" s="1"/>
  <c r="L19" i="5"/>
  <c r="K19" i="5" s="1"/>
  <c r="Q19" i="5" s="1"/>
  <c r="E24" i="5"/>
  <c r="F24" i="5" s="1"/>
  <c r="L18" i="5"/>
  <c r="K18" i="5" s="1"/>
  <c r="Q18" i="5" s="1"/>
  <c r="E18" i="5"/>
  <c r="F18" i="5" s="1"/>
  <c r="E16" i="5"/>
  <c r="F16" i="5" s="1"/>
  <c r="E49" i="5"/>
  <c r="F49" i="5" s="1"/>
  <c r="L11" i="5"/>
  <c r="K11" i="5" s="1"/>
  <c r="Q11" i="5" s="1"/>
  <c r="E11" i="5"/>
  <c r="F11" i="5" s="1"/>
  <c r="E23" i="5"/>
  <c r="F23" i="5" s="1"/>
  <c r="L10" i="5"/>
  <c r="E10" i="5"/>
  <c r="F10" i="5" s="1"/>
  <c r="L9" i="5"/>
  <c r="K9" i="5" s="1"/>
  <c r="Q9" i="5" s="1"/>
  <c r="E9" i="5"/>
  <c r="F9" i="5" s="1"/>
  <c r="K7" i="5"/>
  <c r="K10" i="5" l="1"/>
  <c r="M10" i="5" s="1"/>
  <c r="M11" i="5"/>
  <c r="N11" i="5" s="1"/>
  <c r="O11" i="5" s="1"/>
  <c r="M19" i="5"/>
  <c r="N19" i="5" s="1"/>
  <c r="O19" i="5" s="1"/>
  <c r="M18" i="5"/>
  <c r="N18" i="5" s="1"/>
  <c r="O18" i="5" s="1"/>
  <c r="M9" i="5"/>
  <c r="N9" i="5" s="1"/>
  <c r="Q28" i="5"/>
  <c r="M28" i="5"/>
  <c r="N28" i="5" s="1"/>
  <c r="O28" i="5" s="1"/>
  <c r="M20" i="5"/>
  <c r="N20" i="5" s="1"/>
  <c r="O20" i="5" s="1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M54" i="4"/>
  <c r="N54" i="4" s="1"/>
  <c r="Q53" i="4"/>
  <c r="Q52" i="4"/>
  <c r="Q51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O16" i="4"/>
  <c r="N16" i="4"/>
  <c r="M16" i="4"/>
  <c r="Q15" i="4"/>
  <c r="Q14" i="4"/>
  <c r="Q13" i="4"/>
  <c r="Q12" i="4"/>
  <c r="Q11" i="4"/>
  <c r="Q10" i="4"/>
  <c r="Q9" i="4"/>
  <c r="K7" i="4"/>
  <c r="O9" i="5" l="1"/>
  <c r="N10" i="5"/>
  <c r="O10" i="5" s="1"/>
  <c r="Q10" i="5"/>
  <c r="Q87" i="3"/>
  <c r="Q86" i="3"/>
  <c r="Q85" i="3"/>
  <c r="Q84" i="3"/>
  <c r="Q78" i="3"/>
  <c r="Q77" i="3"/>
  <c r="Q76" i="3"/>
  <c r="Q75" i="3"/>
  <c r="Q74" i="3"/>
  <c r="Q73" i="3"/>
  <c r="Q72" i="3"/>
  <c r="Q71" i="3"/>
  <c r="Q63" i="3"/>
  <c r="Q62" i="3"/>
  <c r="Q61" i="3"/>
  <c r="Q59" i="3"/>
  <c r="Q58" i="3"/>
  <c r="Q57" i="3"/>
  <c r="Q56" i="3"/>
  <c r="Q55" i="3"/>
  <c r="Q51" i="3"/>
  <c r="Q50" i="3"/>
  <c r="Q49" i="3"/>
  <c r="Q48" i="3"/>
  <c r="Q47" i="3"/>
  <c r="Q46" i="3"/>
  <c r="Q45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E23" i="3"/>
  <c r="F23" i="3" s="1"/>
  <c r="Q21" i="3"/>
  <c r="Q20" i="3"/>
  <c r="Q19" i="3"/>
  <c r="Q11" i="3"/>
  <c r="Q10" i="3"/>
  <c r="Q9" i="3"/>
  <c r="K7" i="3"/>
  <c r="N101" i="5" l="1"/>
  <c r="L62" i="2"/>
  <c r="K62" i="2" s="1"/>
  <c r="M62" i="2" s="1"/>
  <c r="N62" i="2" s="1"/>
  <c r="O62" i="2" s="1"/>
  <c r="E62" i="2"/>
  <c r="F62" i="2" s="1"/>
  <c r="L61" i="2"/>
  <c r="K61" i="2"/>
  <c r="M61" i="2" s="1"/>
  <c r="N61" i="2" s="1"/>
  <c r="O61" i="2" s="1"/>
  <c r="E61" i="2"/>
  <c r="F61" i="2" s="1"/>
  <c r="L60" i="2"/>
  <c r="K60" i="2"/>
  <c r="E60" i="2"/>
  <c r="F60" i="2" s="1"/>
  <c r="L59" i="2"/>
  <c r="K59" i="2"/>
  <c r="E59" i="2"/>
  <c r="F59" i="2" s="1"/>
  <c r="L58" i="2"/>
  <c r="K58" i="2"/>
  <c r="E58" i="2"/>
  <c r="F58" i="2" s="1"/>
  <c r="L57" i="2"/>
  <c r="K57" i="2"/>
  <c r="E57" i="2"/>
  <c r="F57" i="2" s="1"/>
  <c r="L56" i="2"/>
  <c r="K56" i="2"/>
  <c r="E56" i="2"/>
  <c r="F56" i="2" s="1"/>
  <c r="L55" i="2"/>
  <c r="K55" i="2"/>
  <c r="E55" i="2"/>
  <c r="F55" i="2" s="1"/>
  <c r="L54" i="2"/>
  <c r="K54" i="2"/>
  <c r="E54" i="2"/>
  <c r="F54" i="2" s="1"/>
  <c r="L53" i="2"/>
  <c r="K53" i="2"/>
  <c r="E53" i="2"/>
  <c r="F53" i="2" s="1"/>
  <c r="L52" i="2"/>
  <c r="K52" i="2"/>
  <c r="E52" i="2"/>
  <c r="F52" i="2" s="1"/>
  <c r="L51" i="2"/>
  <c r="K51" i="2"/>
  <c r="E51" i="2"/>
  <c r="F51" i="2" s="1"/>
  <c r="L50" i="2"/>
  <c r="K50" i="2"/>
  <c r="E50" i="2"/>
  <c r="F50" i="2" s="1"/>
  <c r="L49" i="2"/>
  <c r="K49" i="2"/>
  <c r="E49" i="2"/>
  <c r="F49" i="2" s="1"/>
  <c r="L48" i="2"/>
  <c r="K48" i="2"/>
  <c r="E48" i="2"/>
  <c r="F48" i="2" s="1"/>
  <c r="L47" i="2"/>
  <c r="K47" i="2"/>
  <c r="E47" i="2"/>
  <c r="F47" i="2" s="1"/>
  <c r="L46" i="2"/>
  <c r="K46" i="2"/>
  <c r="E46" i="2"/>
  <c r="F46" i="2" s="1"/>
  <c r="L45" i="2"/>
  <c r="K45" i="2"/>
  <c r="E45" i="2"/>
  <c r="F45" i="2" s="1"/>
  <c r="L44" i="2"/>
  <c r="K44" i="2"/>
  <c r="E44" i="2"/>
  <c r="F44" i="2" s="1"/>
  <c r="L43" i="2"/>
  <c r="K43" i="2"/>
  <c r="E43" i="2"/>
  <c r="F43" i="2" s="1"/>
  <c r="L42" i="2"/>
  <c r="K42" i="2"/>
  <c r="E42" i="2"/>
  <c r="F42" i="2" s="1"/>
  <c r="L41" i="2"/>
  <c r="K41" i="2"/>
  <c r="E41" i="2"/>
  <c r="F41" i="2" s="1"/>
  <c r="L40" i="2"/>
  <c r="K40" i="2"/>
  <c r="E40" i="2"/>
  <c r="F40" i="2" s="1"/>
  <c r="L39" i="2"/>
  <c r="K39" i="2"/>
  <c r="E39" i="2"/>
  <c r="F39" i="2" s="1"/>
  <c r="L38" i="2"/>
  <c r="K38" i="2"/>
  <c r="E38" i="2"/>
  <c r="F38" i="2" s="1"/>
  <c r="L37" i="2"/>
  <c r="K37" i="2"/>
  <c r="E37" i="2"/>
  <c r="F37" i="2" s="1"/>
  <c r="L36" i="2"/>
  <c r="K36" i="2"/>
  <c r="E36" i="2"/>
  <c r="F36" i="2" s="1"/>
  <c r="L35" i="2"/>
  <c r="K35" i="2"/>
  <c r="E35" i="2"/>
  <c r="F35" i="2" s="1"/>
  <c r="L34" i="2"/>
  <c r="K34" i="2"/>
  <c r="E34" i="2"/>
  <c r="F34" i="2" s="1"/>
  <c r="L33" i="2"/>
  <c r="K33" i="2"/>
  <c r="E33" i="2"/>
  <c r="F33" i="2" s="1"/>
  <c r="L32" i="2"/>
  <c r="K32" i="2" s="1"/>
  <c r="M32" i="2" s="1"/>
  <c r="N32" i="2" s="1"/>
  <c r="O32" i="2" s="1"/>
  <c r="F32" i="2"/>
  <c r="E32" i="2"/>
  <c r="L31" i="2"/>
  <c r="K31" i="2" s="1"/>
  <c r="F31" i="2"/>
  <c r="E31" i="2"/>
  <c r="L30" i="2"/>
  <c r="K30" i="2" s="1"/>
  <c r="F30" i="2"/>
  <c r="E30" i="2"/>
  <c r="L29" i="2"/>
  <c r="K29" i="2" s="1"/>
  <c r="F29" i="2"/>
  <c r="E29" i="2"/>
  <c r="L28" i="2"/>
  <c r="K28" i="2" s="1"/>
  <c r="F28" i="2"/>
  <c r="E28" i="2"/>
  <c r="L27" i="2"/>
  <c r="K27" i="2" s="1"/>
  <c r="F27" i="2"/>
  <c r="E27" i="2"/>
  <c r="M26" i="2"/>
  <c r="N26" i="2" s="1"/>
  <c r="O26" i="2" s="1"/>
  <c r="L26" i="2"/>
  <c r="K26" i="2"/>
  <c r="E26" i="2"/>
  <c r="F26" i="2" s="1"/>
  <c r="M25" i="2"/>
  <c r="N25" i="2" s="1"/>
  <c r="O25" i="2" s="1"/>
  <c r="L25" i="2"/>
  <c r="K25" i="2"/>
  <c r="Q25" i="2" s="1"/>
  <c r="E25" i="2"/>
  <c r="F25" i="2" s="1"/>
  <c r="M24" i="2"/>
  <c r="N24" i="2" s="1"/>
  <c r="O24" i="2" s="1"/>
  <c r="L24" i="2"/>
  <c r="K24" i="2"/>
  <c r="Q24" i="2" s="1"/>
  <c r="E24" i="2"/>
  <c r="F24" i="2" s="1"/>
  <c r="M23" i="2"/>
  <c r="N23" i="2" s="1"/>
  <c r="O23" i="2" s="1"/>
  <c r="L23" i="2"/>
  <c r="K23" i="2"/>
  <c r="Q23" i="2" s="1"/>
  <c r="E23" i="2"/>
  <c r="F23" i="2" s="1"/>
  <c r="M22" i="2"/>
  <c r="N22" i="2" s="1"/>
  <c r="O22" i="2" s="1"/>
  <c r="L22" i="2"/>
  <c r="K22" i="2"/>
  <c r="Q22" i="2" s="1"/>
  <c r="E22" i="2"/>
  <c r="F22" i="2" s="1"/>
  <c r="L21" i="2"/>
  <c r="K21" i="2"/>
  <c r="Q21" i="2" s="1"/>
  <c r="E21" i="2"/>
  <c r="F21" i="2" s="1"/>
  <c r="M20" i="2"/>
  <c r="N20" i="2" s="1"/>
  <c r="O20" i="2" s="1"/>
  <c r="L20" i="2"/>
  <c r="K20" i="2"/>
  <c r="Q20" i="2" s="1"/>
  <c r="E20" i="2"/>
  <c r="F20" i="2" s="1"/>
  <c r="O19" i="2"/>
  <c r="M19" i="2"/>
  <c r="N19" i="2" s="1"/>
  <c r="L19" i="2"/>
  <c r="K19" i="2"/>
  <c r="Q19" i="2" s="1"/>
  <c r="E19" i="2"/>
  <c r="F19" i="2" s="1"/>
  <c r="L18" i="2"/>
  <c r="K18" i="2"/>
  <c r="Q18" i="2" s="1"/>
  <c r="E18" i="2"/>
  <c r="F18" i="2" s="1"/>
  <c r="L17" i="2"/>
  <c r="K17" i="2"/>
  <c r="Q17" i="2" s="1"/>
  <c r="E17" i="2"/>
  <c r="F17" i="2" s="1"/>
  <c r="M16" i="2"/>
  <c r="N16" i="2" s="1"/>
  <c r="O16" i="2" s="1"/>
  <c r="L16" i="2"/>
  <c r="K16" i="2"/>
  <c r="Q16" i="2" s="1"/>
  <c r="E16" i="2"/>
  <c r="F16" i="2" s="1"/>
  <c r="O15" i="2"/>
  <c r="M15" i="2"/>
  <c r="N15" i="2" s="1"/>
  <c r="L15" i="2"/>
  <c r="K15" i="2"/>
  <c r="Q15" i="2" s="1"/>
  <c r="E15" i="2"/>
  <c r="F15" i="2" s="1"/>
  <c r="L14" i="2"/>
  <c r="K14" i="2" s="1"/>
  <c r="M14" i="2" s="1"/>
  <c r="N14" i="2" s="1"/>
  <c r="O14" i="2" s="1"/>
  <c r="F14" i="2"/>
  <c r="E14" i="2"/>
  <c r="Q13" i="2"/>
  <c r="N13" i="2"/>
  <c r="O13" i="2" s="1"/>
  <c r="L13" i="2"/>
  <c r="K13" i="2" s="1"/>
  <c r="M13" i="2" s="1"/>
  <c r="F13" i="2"/>
  <c r="E13" i="2"/>
  <c r="L12" i="2"/>
  <c r="K12" i="2" s="1"/>
  <c r="M12" i="2" s="1"/>
  <c r="N12" i="2" s="1"/>
  <c r="O12" i="2" s="1"/>
  <c r="F12" i="2"/>
  <c r="E12" i="2"/>
  <c r="N11" i="2"/>
  <c r="O11" i="2" s="1"/>
  <c r="L11" i="2"/>
  <c r="K11" i="2" s="1"/>
  <c r="M11" i="2" s="1"/>
  <c r="F11" i="2"/>
  <c r="E11" i="2"/>
  <c r="L10" i="2"/>
  <c r="K10" i="2" s="1"/>
  <c r="F10" i="2"/>
  <c r="E10" i="2"/>
  <c r="L9" i="2"/>
  <c r="K9" i="2" s="1"/>
  <c r="F9" i="2"/>
  <c r="E9" i="2"/>
  <c r="K7" i="2"/>
  <c r="M10" i="2" l="1"/>
  <c r="N10" i="2" s="1"/>
  <c r="O10" i="2" s="1"/>
  <c r="Q10" i="2"/>
  <c r="M9" i="2"/>
  <c r="N9" i="2" s="1"/>
  <c r="O9" i="2" s="1"/>
  <c r="Q9" i="2"/>
  <c r="M27" i="2"/>
  <c r="N27" i="2" s="1"/>
  <c r="O27" i="2" s="1"/>
  <c r="Q27" i="2"/>
  <c r="M30" i="2"/>
  <c r="N30" i="2" s="1"/>
  <c r="O30" i="2" s="1"/>
  <c r="Q30" i="2"/>
  <c r="M31" i="2"/>
  <c r="N31" i="2" s="1"/>
  <c r="O31" i="2" s="1"/>
  <c r="Q31" i="2"/>
  <c r="Q11" i="2"/>
  <c r="M17" i="2"/>
  <c r="N17" i="2" s="1"/>
  <c r="O17" i="2" s="1"/>
  <c r="M21" i="2"/>
  <c r="N21" i="2" s="1"/>
  <c r="O21" i="2" s="1"/>
  <c r="M28" i="2"/>
  <c r="N28" i="2" s="1"/>
  <c r="O28" i="2" s="1"/>
  <c r="Q28" i="2"/>
  <c r="M18" i="2"/>
  <c r="N18" i="2" s="1"/>
  <c r="O18" i="2" s="1"/>
  <c r="M29" i="2"/>
  <c r="N29" i="2" s="1"/>
  <c r="O29" i="2" s="1"/>
  <c r="Q29" i="2"/>
  <c r="Q12" i="2"/>
  <c r="M33" i="2"/>
  <c r="N33" i="2" s="1"/>
  <c r="O33" i="2" s="1"/>
  <c r="Q33" i="2"/>
  <c r="M34" i="2"/>
  <c r="N34" i="2" s="1"/>
  <c r="O34" i="2" s="1"/>
  <c r="Q34" i="2"/>
  <c r="M35" i="2"/>
  <c r="N35" i="2" s="1"/>
  <c r="O35" i="2" s="1"/>
  <c r="Q35" i="2"/>
  <c r="M36" i="2"/>
  <c r="N36" i="2" s="1"/>
  <c r="O36" i="2" s="1"/>
  <c r="Q36" i="2"/>
  <c r="M37" i="2"/>
  <c r="N37" i="2" s="1"/>
  <c r="O37" i="2" s="1"/>
  <c r="Q37" i="2"/>
  <c r="M38" i="2"/>
  <c r="N38" i="2" s="1"/>
  <c r="O38" i="2" s="1"/>
  <c r="Q38" i="2"/>
  <c r="M39" i="2"/>
  <c r="N39" i="2" s="1"/>
  <c r="O39" i="2" s="1"/>
  <c r="Q39" i="2"/>
  <c r="M40" i="2"/>
  <c r="N40" i="2" s="1"/>
  <c r="O40" i="2" s="1"/>
  <c r="Q40" i="2"/>
  <c r="M41" i="2"/>
  <c r="N41" i="2" s="1"/>
  <c r="O41" i="2" s="1"/>
  <c r="Q41" i="2"/>
  <c r="M42" i="2"/>
  <c r="N42" i="2" s="1"/>
  <c r="O42" i="2" s="1"/>
  <c r="Q42" i="2"/>
  <c r="M43" i="2"/>
  <c r="N43" i="2" s="1"/>
  <c r="O43" i="2" s="1"/>
  <c r="Q43" i="2"/>
  <c r="M44" i="2"/>
  <c r="N44" i="2" s="1"/>
  <c r="O44" i="2" s="1"/>
  <c r="Q44" i="2"/>
  <c r="M45" i="2"/>
  <c r="N45" i="2" s="1"/>
  <c r="O45" i="2" s="1"/>
  <c r="Q45" i="2"/>
  <c r="M46" i="2"/>
  <c r="N46" i="2" s="1"/>
  <c r="O46" i="2" s="1"/>
  <c r="Q46" i="2"/>
  <c r="M47" i="2"/>
  <c r="N47" i="2" s="1"/>
  <c r="O47" i="2" s="1"/>
  <c r="Q47" i="2"/>
  <c r="M48" i="2"/>
  <c r="N48" i="2" s="1"/>
  <c r="O48" i="2" s="1"/>
  <c r="Q48" i="2"/>
  <c r="M49" i="2"/>
  <c r="N49" i="2" s="1"/>
  <c r="O49" i="2" s="1"/>
  <c r="Q49" i="2"/>
  <c r="M50" i="2"/>
  <c r="N50" i="2" s="1"/>
  <c r="O50" i="2" s="1"/>
  <c r="Q50" i="2"/>
  <c r="M51" i="2"/>
  <c r="N51" i="2" s="1"/>
  <c r="O51" i="2" s="1"/>
  <c r="Q51" i="2"/>
  <c r="M52" i="2"/>
  <c r="N52" i="2" s="1"/>
  <c r="O52" i="2" s="1"/>
  <c r="Q52" i="2"/>
  <c r="M53" i="2"/>
  <c r="N53" i="2" s="1"/>
  <c r="O53" i="2" s="1"/>
  <c r="Q53" i="2"/>
  <c r="M54" i="2"/>
  <c r="N54" i="2" s="1"/>
  <c r="O54" i="2" s="1"/>
  <c r="Q54" i="2"/>
  <c r="M55" i="2"/>
  <c r="N55" i="2" s="1"/>
  <c r="O55" i="2" s="1"/>
  <c r="Q55" i="2"/>
  <c r="M56" i="2"/>
  <c r="N56" i="2" s="1"/>
  <c r="O56" i="2" s="1"/>
  <c r="Q56" i="2"/>
  <c r="M57" i="2"/>
  <c r="N57" i="2" s="1"/>
  <c r="O57" i="2" s="1"/>
  <c r="Q57" i="2"/>
  <c r="M58" i="2"/>
  <c r="N58" i="2" s="1"/>
  <c r="O58" i="2" s="1"/>
  <c r="Q58" i="2"/>
  <c r="M59" i="2"/>
  <c r="N59" i="2" s="1"/>
  <c r="O59" i="2" s="1"/>
  <c r="Q59" i="2"/>
  <c r="M60" i="2"/>
  <c r="N60" i="2" s="1"/>
  <c r="O60" i="2" s="1"/>
  <c r="Q60" i="2"/>
  <c r="L76" i="1"/>
  <c r="K76" i="1" s="1"/>
  <c r="M76" i="1" s="1"/>
  <c r="N76" i="1" s="1"/>
  <c r="O76" i="1" s="1"/>
  <c r="E76" i="1"/>
  <c r="F76" i="1" s="1"/>
  <c r="L75" i="1"/>
  <c r="K75" i="1"/>
  <c r="M75" i="1" s="1"/>
  <c r="N75" i="1" s="1"/>
  <c r="O75" i="1" s="1"/>
  <c r="F75" i="1"/>
  <c r="E75" i="1"/>
  <c r="L74" i="1"/>
  <c r="K74" i="1"/>
  <c r="F74" i="1"/>
  <c r="E74" i="1"/>
  <c r="L73" i="1"/>
  <c r="K73" i="1"/>
  <c r="F73" i="1"/>
  <c r="E73" i="1"/>
  <c r="L72" i="1"/>
  <c r="K72" i="1"/>
  <c r="F72" i="1"/>
  <c r="E72" i="1"/>
  <c r="L71" i="1"/>
  <c r="K71" i="1"/>
  <c r="F71" i="1"/>
  <c r="E71" i="1"/>
  <c r="L70" i="1"/>
  <c r="K70" i="1"/>
  <c r="F70" i="1"/>
  <c r="E70" i="1"/>
  <c r="L69" i="1"/>
  <c r="K69" i="1"/>
  <c r="F69" i="1"/>
  <c r="E69" i="1"/>
  <c r="L68" i="1"/>
  <c r="K68" i="1" s="1"/>
  <c r="M68" i="1" s="1"/>
  <c r="N68" i="1" s="1"/>
  <c r="O68" i="1" s="1"/>
  <c r="F68" i="1"/>
  <c r="E68" i="1"/>
  <c r="L67" i="1"/>
  <c r="K67" i="1" s="1"/>
  <c r="F67" i="1"/>
  <c r="E67" i="1"/>
  <c r="L66" i="1"/>
  <c r="K66" i="1" s="1"/>
  <c r="M66" i="1" s="1"/>
  <c r="N66" i="1" s="1"/>
  <c r="O66" i="1" s="1"/>
  <c r="E66" i="1"/>
  <c r="F66" i="1" s="1"/>
  <c r="M65" i="1"/>
  <c r="N65" i="1" s="1"/>
  <c r="O65" i="1" s="1"/>
  <c r="L65" i="1"/>
  <c r="K65" i="1" s="1"/>
  <c r="Q65" i="1" s="1"/>
  <c r="E65" i="1"/>
  <c r="F65" i="1" s="1"/>
  <c r="L64" i="1"/>
  <c r="K64" i="1" s="1"/>
  <c r="Q64" i="1" s="1"/>
  <c r="E64" i="1"/>
  <c r="F64" i="1" s="1"/>
  <c r="L63" i="1"/>
  <c r="K63" i="1" s="1"/>
  <c r="Q63" i="1" s="1"/>
  <c r="E63" i="1"/>
  <c r="F63" i="1" s="1"/>
  <c r="M62" i="1"/>
  <c r="N62" i="1" s="1"/>
  <c r="O62" i="1" s="1"/>
  <c r="L62" i="1"/>
  <c r="K62" i="1" s="1"/>
  <c r="Q62" i="1" s="1"/>
  <c r="E62" i="1"/>
  <c r="F62" i="1" s="1"/>
  <c r="M61" i="1"/>
  <c r="N61" i="1" s="1"/>
  <c r="O61" i="1" s="1"/>
  <c r="L61" i="1"/>
  <c r="K61" i="1" s="1"/>
  <c r="Q61" i="1" s="1"/>
  <c r="E61" i="1"/>
  <c r="F61" i="1" s="1"/>
  <c r="L60" i="1"/>
  <c r="K60" i="1" s="1"/>
  <c r="Q60" i="1" s="1"/>
  <c r="E60" i="1"/>
  <c r="F60" i="1" s="1"/>
  <c r="L59" i="1"/>
  <c r="K59" i="1" s="1"/>
  <c r="Q59" i="1" s="1"/>
  <c r="E59" i="1"/>
  <c r="F59" i="1" s="1"/>
  <c r="M58" i="1"/>
  <c r="N58" i="1" s="1"/>
  <c r="O58" i="1" s="1"/>
  <c r="L58" i="1"/>
  <c r="K58" i="1" s="1"/>
  <c r="Q58" i="1" s="1"/>
  <c r="E58" i="1"/>
  <c r="F58" i="1" s="1"/>
  <c r="M57" i="1"/>
  <c r="N57" i="1" s="1"/>
  <c r="O57" i="1" s="1"/>
  <c r="L57" i="1"/>
  <c r="K57" i="1" s="1"/>
  <c r="Q57" i="1" s="1"/>
  <c r="E57" i="1"/>
  <c r="F57" i="1" s="1"/>
  <c r="L56" i="1"/>
  <c r="K56" i="1" s="1"/>
  <c r="Q56" i="1" s="1"/>
  <c r="E56" i="1"/>
  <c r="F56" i="1" s="1"/>
  <c r="L55" i="1"/>
  <c r="K55" i="1" s="1"/>
  <c r="Q55" i="1" s="1"/>
  <c r="E55" i="1"/>
  <c r="F55" i="1" s="1"/>
  <c r="M54" i="1"/>
  <c r="N54" i="1" s="1"/>
  <c r="O54" i="1" s="1"/>
  <c r="L54" i="1"/>
  <c r="K54" i="1" s="1"/>
  <c r="Q54" i="1" s="1"/>
  <c r="E54" i="1"/>
  <c r="F54" i="1" s="1"/>
  <c r="L53" i="1"/>
  <c r="K53" i="1" s="1"/>
  <c r="M53" i="1" s="1"/>
  <c r="N53" i="1" s="1"/>
  <c r="O53" i="1" s="1"/>
  <c r="E53" i="1"/>
  <c r="F53" i="1" s="1"/>
  <c r="L52" i="1"/>
  <c r="K52" i="1" s="1"/>
  <c r="M52" i="1" s="1"/>
  <c r="N52" i="1" s="1"/>
  <c r="O52" i="1" s="1"/>
  <c r="E52" i="1"/>
  <c r="F52" i="1" s="1"/>
  <c r="Q51" i="1"/>
  <c r="L51" i="1"/>
  <c r="K51" i="1" s="1"/>
  <c r="M51" i="1" s="1"/>
  <c r="N51" i="1" s="1"/>
  <c r="O51" i="1" s="1"/>
  <c r="E51" i="1"/>
  <c r="F51" i="1" s="1"/>
  <c r="Q50" i="1"/>
  <c r="L50" i="1"/>
  <c r="K50" i="1" s="1"/>
  <c r="M50" i="1" s="1"/>
  <c r="N50" i="1" s="1"/>
  <c r="O50" i="1" s="1"/>
  <c r="E50" i="1"/>
  <c r="F50" i="1" s="1"/>
  <c r="L49" i="1"/>
  <c r="K49" i="1" s="1"/>
  <c r="M49" i="1" s="1"/>
  <c r="N49" i="1" s="1"/>
  <c r="O49" i="1" s="1"/>
  <c r="E49" i="1"/>
  <c r="F49" i="1" s="1"/>
  <c r="L48" i="1"/>
  <c r="K48" i="1" s="1"/>
  <c r="M48" i="1" s="1"/>
  <c r="N48" i="1" s="1"/>
  <c r="O48" i="1" s="1"/>
  <c r="E48" i="1"/>
  <c r="F48" i="1" s="1"/>
  <c r="Q47" i="1"/>
  <c r="L47" i="1"/>
  <c r="K47" i="1" s="1"/>
  <c r="M47" i="1" s="1"/>
  <c r="N47" i="1" s="1"/>
  <c r="O47" i="1" s="1"/>
  <c r="E47" i="1"/>
  <c r="F47" i="1" s="1"/>
  <c r="Q46" i="1"/>
  <c r="L46" i="1"/>
  <c r="K46" i="1" s="1"/>
  <c r="M46" i="1" s="1"/>
  <c r="N46" i="1" s="1"/>
  <c r="O46" i="1" s="1"/>
  <c r="E46" i="1"/>
  <c r="F46" i="1" s="1"/>
  <c r="L45" i="1"/>
  <c r="K45" i="1" s="1"/>
  <c r="M45" i="1" s="1"/>
  <c r="N45" i="1" s="1"/>
  <c r="O45" i="1" s="1"/>
  <c r="E45" i="1"/>
  <c r="F45" i="1" s="1"/>
  <c r="L44" i="1"/>
  <c r="K44" i="1" s="1"/>
  <c r="M44" i="1" s="1"/>
  <c r="N44" i="1" s="1"/>
  <c r="O44" i="1" s="1"/>
  <c r="E44" i="1"/>
  <c r="F44" i="1" s="1"/>
  <c r="Q43" i="1"/>
  <c r="L43" i="1"/>
  <c r="K43" i="1" s="1"/>
  <c r="M43" i="1" s="1"/>
  <c r="N43" i="1" s="1"/>
  <c r="O43" i="1" s="1"/>
  <c r="E43" i="1"/>
  <c r="F43" i="1" s="1"/>
  <c r="Q42" i="1"/>
  <c r="L42" i="1"/>
  <c r="K42" i="1" s="1"/>
  <c r="M42" i="1" s="1"/>
  <c r="N42" i="1" s="1"/>
  <c r="O42" i="1" s="1"/>
  <c r="E42" i="1"/>
  <c r="F42" i="1" s="1"/>
  <c r="L41" i="1"/>
  <c r="K41" i="1" s="1"/>
  <c r="M41" i="1" s="1"/>
  <c r="N41" i="1" s="1"/>
  <c r="O41" i="1" s="1"/>
  <c r="E41" i="1"/>
  <c r="F41" i="1" s="1"/>
  <c r="L40" i="1"/>
  <c r="K40" i="1" s="1"/>
  <c r="M40" i="1" s="1"/>
  <c r="N40" i="1" s="1"/>
  <c r="O40" i="1" s="1"/>
  <c r="E40" i="1"/>
  <c r="F40" i="1" s="1"/>
  <c r="Q39" i="1"/>
  <c r="L39" i="1"/>
  <c r="K39" i="1" s="1"/>
  <c r="M39" i="1" s="1"/>
  <c r="N39" i="1" s="1"/>
  <c r="O39" i="1" s="1"/>
  <c r="E39" i="1"/>
  <c r="F39" i="1" s="1"/>
  <c r="Q38" i="1"/>
  <c r="L38" i="1"/>
  <c r="K38" i="1" s="1"/>
  <c r="M38" i="1" s="1"/>
  <c r="N38" i="1" s="1"/>
  <c r="O38" i="1" s="1"/>
  <c r="E38" i="1"/>
  <c r="F38" i="1" s="1"/>
  <c r="E37" i="1"/>
  <c r="F37" i="1" s="1"/>
  <c r="E36" i="1"/>
  <c r="F36" i="1" s="1"/>
  <c r="L35" i="1"/>
  <c r="K35" i="1" s="1"/>
  <c r="E35" i="1"/>
  <c r="F35" i="1" s="1"/>
  <c r="L34" i="1"/>
  <c r="K34" i="1" s="1"/>
  <c r="E34" i="1"/>
  <c r="F34" i="1" s="1"/>
  <c r="F33" i="1"/>
  <c r="E33" i="1"/>
  <c r="M32" i="1"/>
  <c r="N32" i="1" s="1"/>
  <c r="O32" i="1" s="1"/>
  <c r="L32" i="1"/>
  <c r="K32" i="1"/>
  <c r="Q32" i="1" s="1"/>
  <c r="E32" i="1"/>
  <c r="F32" i="1" s="1"/>
  <c r="N31" i="1"/>
  <c r="O31" i="1" s="1"/>
  <c r="M31" i="1"/>
  <c r="L31" i="1"/>
  <c r="K31" i="1"/>
  <c r="Q31" i="1" s="1"/>
  <c r="F31" i="1"/>
  <c r="E31" i="1"/>
  <c r="M30" i="1"/>
  <c r="N30" i="1" s="1"/>
  <c r="O30" i="1" s="1"/>
  <c r="L30" i="1"/>
  <c r="K30" i="1"/>
  <c r="Q30" i="1" s="1"/>
  <c r="E30" i="1"/>
  <c r="F30" i="1" s="1"/>
  <c r="N29" i="1"/>
  <c r="O29" i="1" s="1"/>
  <c r="M29" i="1"/>
  <c r="L29" i="1"/>
  <c r="K29" i="1"/>
  <c r="Q29" i="1" s="1"/>
  <c r="F29" i="1"/>
  <c r="E29" i="1"/>
  <c r="M28" i="1"/>
  <c r="N28" i="1" s="1"/>
  <c r="O28" i="1" s="1"/>
  <c r="L28" i="1"/>
  <c r="K28" i="1"/>
  <c r="Q28" i="1" s="1"/>
  <c r="L27" i="1"/>
  <c r="K27" i="1" s="1"/>
  <c r="E27" i="1"/>
  <c r="F27" i="1" s="1"/>
  <c r="L26" i="1"/>
  <c r="K26" i="1" s="1"/>
  <c r="E26" i="1"/>
  <c r="F26" i="1" s="1"/>
  <c r="F25" i="1"/>
  <c r="E25" i="1"/>
  <c r="M24" i="1"/>
  <c r="N24" i="1" s="1"/>
  <c r="O24" i="1" s="1"/>
  <c r="L24" i="1"/>
  <c r="K24" i="1"/>
  <c r="Q24" i="1" s="1"/>
  <c r="E24" i="1"/>
  <c r="F24" i="1" s="1"/>
  <c r="M23" i="1"/>
  <c r="N23" i="1" s="1"/>
  <c r="O23" i="1" s="1"/>
  <c r="L23" i="1"/>
  <c r="K23" i="1"/>
  <c r="Q23" i="1" s="1"/>
  <c r="E23" i="1"/>
  <c r="F23" i="1" s="1"/>
  <c r="L22" i="1"/>
  <c r="K22" i="1"/>
  <c r="Q22" i="1" s="1"/>
  <c r="F22" i="1"/>
  <c r="E22" i="1"/>
  <c r="E21" i="1"/>
  <c r="F21" i="1" s="1"/>
  <c r="L20" i="1"/>
  <c r="K20" i="1" s="1"/>
  <c r="M20" i="1" s="1"/>
  <c r="N20" i="1" s="1"/>
  <c r="O20" i="1" s="1"/>
  <c r="E20" i="1"/>
  <c r="F20" i="1" s="1"/>
  <c r="L19" i="1"/>
  <c r="K19" i="1" s="1"/>
  <c r="E19" i="1"/>
  <c r="F19" i="1" s="1"/>
  <c r="L18" i="1"/>
  <c r="K18" i="1" s="1"/>
  <c r="E18" i="1"/>
  <c r="F18" i="1" s="1"/>
  <c r="L17" i="1"/>
  <c r="K17" i="1" s="1"/>
  <c r="E17" i="1"/>
  <c r="F17" i="1" s="1"/>
  <c r="L16" i="1"/>
  <c r="K16" i="1" s="1"/>
  <c r="E16" i="1"/>
  <c r="F16" i="1" s="1"/>
  <c r="L15" i="1"/>
  <c r="K15" i="1"/>
  <c r="M15" i="1" s="1"/>
  <c r="N15" i="1" s="1"/>
  <c r="O15" i="1" s="1"/>
  <c r="L14" i="1"/>
  <c r="K14" i="1" s="1"/>
  <c r="E14" i="1"/>
  <c r="F14" i="1" s="1"/>
  <c r="L13" i="1"/>
  <c r="K13" i="1" s="1"/>
  <c r="E13" i="1"/>
  <c r="F13" i="1" s="1"/>
  <c r="L12" i="1"/>
  <c r="K12" i="1" s="1"/>
  <c r="E12" i="1"/>
  <c r="F12" i="1" s="1"/>
  <c r="L11" i="1"/>
  <c r="K11" i="1" s="1"/>
  <c r="E11" i="1"/>
  <c r="F11" i="1" s="1"/>
  <c r="L10" i="1"/>
  <c r="K10" i="1" s="1"/>
  <c r="E10" i="1"/>
  <c r="F10" i="1" s="1"/>
  <c r="L9" i="1"/>
  <c r="K9" i="1" s="1"/>
  <c r="E9" i="1"/>
  <c r="F9" i="1" s="1"/>
  <c r="K7" i="1"/>
  <c r="M27" i="1" l="1"/>
  <c r="N27" i="1" s="1"/>
  <c r="O27" i="1" s="1"/>
  <c r="Q27" i="1"/>
  <c r="Q10" i="1"/>
  <c r="M10" i="1"/>
  <c r="N10" i="1" s="1"/>
  <c r="O10" i="1" s="1"/>
  <c r="Q12" i="1"/>
  <c r="M12" i="1"/>
  <c r="N12" i="1" s="1"/>
  <c r="O12" i="1" s="1"/>
  <c r="Q14" i="1"/>
  <c r="M14" i="1"/>
  <c r="N14" i="1" s="1"/>
  <c r="O14" i="1" s="1"/>
  <c r="Q16" i="1"/>
  <c r="M16" i="1"/>
  <c r="N16" i="1" s="1"/>
  <c r="O16" i="1" s="1"/>
  <c r="M18" i="1"/>
  <c r="N18" i="1" s="1"/>
  <c r="O18" i="1" s="1"/>
  <c r="Q18" i="1"/>
  <c r="M35" i="1"/>
  <c r="N35" i="1" s="1"/>
  <c r="O35" i="1" s="1"/>
  <c r="Q35" i="1"/>
  <c r="M26" i="1"/>
  <c r="N26" i="1" s="1"/>
  <c r="O26" i="1" s="1"/>
  <c r="Q26" i="1"/>
  <c r="M9" i="1"/>
  <c r="N9" i="1" s="1"/>
  <c r="O9" i="1" s="1"/>
  <c r="Q9" i="1"/>
  <c r="M11" i="1"/>
  <c r="N11" i="1" s="1"/>
  <c r="O11" i="1" s="1"/>
  <c r="Q11" i="1"/>
  <c r="M13" i="1"/>
  <c r="N13" i="1" s="1"/>
  <c r="O13" i="1" s="1"/>
  <c r="Q13" i="1"/>
  <c r="M17" i="1"/>
  <c r="N17" i="1" s="1"/>
  <c r="O17" i="1" s="1"/>
  <c r="Q17" i="1"/>
  <c r="Q19" i="1"/>
  <c r="M19" i="1"/>
  <c r="N19" i="1" s="1"/>
  <c r="O19" i="1" s="1"/>
  <c r="M34" i="1"/>
  <c r="N34" i="1" s="1"/>
  <c r="O34" i="1" s="1"/>
  <c r="Q34" i="1"/>
  <c r="M22" i="1"/>
  <c r="N22" i="1" s="1"/>
  <c r="O22" i="1" s="1"/>
  <c r="Q40" i="1"/>
  <c r="Q44" i="1"/>
  <c r="Q48" i="1"/>
  <c r="Q52" i="1"/>
  <c r="M55" i="1"/>
  <c r="N55" i="1" s="1"/>
  <c r="O55" i="1" s="1"/>
  <c r="M59" i="1"/>
  <c r="N59" i="1" s="1"/>
  <c r="O59" i="1" s="1"/>
  <c r="M63" i="1"/>
  <c r="N63" i="1" s="1"/>
  <c r="O63" i="1" s="1"/>
  <c r="M67" i="1"/>
  <c r="N67" i="1" s="1"/>
  <c r="O67" i="1" s="1"/>
  <c r="Q67" i="1"/>
  <c r="M69" i="1"/>
  <c r="N69" i="1" s="1"/>
  <c r="O69" i="1" s="1"/>
  <c r="Q69" i="1"/>
  <c r="M73" i="1"/>
  <c r="N73" i="1" s="1"/>
  <c r="O73" i="1" s="1"/>
  <c r="Q73" i="1"/>
  <c r="M70" i="1"/>
  <c r="N70" i="1" s="1"/>
  <c r="O70" i="1" s="1"/>
  <c r="Q70" i="1"/>
  <c r="M74" i="1"/>
  <c r="N74" i="1" s="1"/>
  <c r="O74" i="1" s="1"/>
  <c r="Q74" i="1"/>
  <c r="M71" i="1"/>
  <c r="N71" i="1" s="1"/>
  <c r="O71" i="1" s="1"/>
  <c r="Q71" i="1"/>
  <c r="Q41" i="1"/>
  <c r="Q45" i="1"/>
  <c r="Q49" i="1"/>
  <c r="M56" i="1"/>
  <c r="N56" i="1" s="1"/>
  <c r="O56" i="1" s="1"/>
  <c r="M60" i="1"/>
  <c r="N60" i="1" s="1"/>
  <c r="O60" i="1" s="1"/>
  <c r="M64" i="1"/>
  <c r="N64" i="1" s="1"/>
  <c r="O64" i="1" s="1"/>
  <c r="M72" i="1"/>
  <c r="N72" i="1" s="1"/>
  <c r="O72" i="1" s="1"/>
  <c r="Q72" i="1"/>
  <c r="Q76" i="1"/>
</calcChain>
</file>

<file path=xl/comments1.xml><?xml version="1.0" encoding="utf-8"?>
<comments xmlns="http://schemas.openxmlformats.org/spreadsheetml/2006/main">
  <authors>
    <author>Subcomisión Eval</author>
  </authors>
  <commentList>
    <comment ref="I41" authorId="0">
      <text>
        <r>
          <rPr>
            <b/>
            <sz val="9"/>
            <color indexed="81"/>
            <rFont val="Tahoma"/>
            <family val="2"/>
          </rPr>
          <t>Subcomisión Eval:</t>
        </r>
        <r>
          <rPr>
            <sz val="9"/>
            <color indexed="81"/>
            <rFont val="Tahoma"/>
            <family val="2"/>
          </rPr>
          <t xml:space="preserve">
PERIODO ACADEMICO EXTRAORDINARIO</t>
        </r>
      </text>
    </comment>
    <comment ref="I48" authorId="0">
      <text>
        <r>
          <rPr>
            <b/>
            <sz val="9"/>
            <color indexed="81"/>
            <rFont val="Tahoma"/>
            <family val="2"/>
          </rPr>
          <t>Subcomisión Eval:</t>
        </r>
        <r>
          <rPr>
            <sz val="9"/>
            <color indexed="81"/>
            <rFont val="Tahoma"/>
            <family val="2"/>
          </rPr>
          <t xml:space="preserve">
PERIODO ACADEMICO EXTRAORDINARIO</t>
        </r>
      </text>
    </comment>
  </commentList>
</comments>
</file>

<file path=xl/sharedStrings.xml><?xml version="1.0" encoding="utf-8"?>
<sst xmlns="http://schemas.openxmlformats.org/spreadsheetml/2006/main" count="2248" uniqueCount="605">
  <si>
    <t>TABLA DE EQUIVALENCIAS DE ASIGNATURAS ENTRE MALLAS CURRICULARES</t>
  </si>
  <si>
    <t>Malla curricular:</t>
  </si>
  <si>
    <t>Actualización 2013</t>
  </si>
  <si>
    <t>Rediseño 2017</t>
  </si>
  <si>
    <t>Período:</t>
  </si>
  <si>
    <t>Septiembre 2013 - Agosto 2017</t>
  </si>
  <si>
    <t>Período</t>
  </si>
  <si>
    <t>Septiembre 2017 - Febrero 2021</t>
  </si>
  <si>
    <t>Período académico</t>
  </si>
  <si>
    <t>ASIGNATURAS</t>
  </si>
  <si>
    <t>CARGA HORARIA</t>
  </si>
  <si>
    <t>COMPONENTES DEL APRENDIZAJE</t>
  </si>
  <si>
    <t>CRITERIOS PARA DETERMINACIÓN DE LA EQUIVALENCIA</t>
  </si>
  <si>
    <t>Código</t>
  </si>
  <si>
    <t>Denominación</t>
  </si>
  <si>
    <t>Horas / SEMANA</t>
  </si>
  <si>
    <t>Horas / SEMESTRE</t>
  </si>
  <si>
    <t>CRÉDITOS</t>
  </si>
  <si>
    <t>Docencia asistida</t>
  </si>
  <si>
    <t>Prácticas de aplicación y experimentación de los aprendizajes</t>
  </si>
  <si>
    <t>Trabajo autónomo</t>
  </si>
  <si>
    <t>Horas por SEMANA</t>
  </si>
  <si>
    <t>1. CORRESPONDENCIA (UNIDAD DE ORGANIZACIÓN CURRICULAR)</t>
  </si>
  <si>
    <t>2. RELACIÓN DE LA CARGA HORARIA</t>
  </si>
  <si>
    <t>3. SIMILITUD DE CONTENIDOS</t>
  </si>
  <si>
    <t>EQUIVALENCIA</t>
  </si>
  <si>
    <t>PRIMERO</t>
  </si>
  <si>
    <t>Asignatura 01</t>
  </si>
  <si>
    <t>Biología 10336</t>
  </si>
  <si>
    <t>Biología Celular 10336</t>
  </si>
  <si>
    <t>SI</t>
  </si>
  <si>
    <t>Asignatura 02</t>
  </si>
  <si>
    <t>Cálculo Diferencial 10335</t>
  </si>
  <si>
    <t>Cálculo I  10335</t>
  </si>
  <si>
    <t>Asignatura 03</t>
  </si>
  <si>
    <t>Química General 2246</t>
  </si>
  <si>
    <t>Asignatura 04</t>
  </si>
  <si>
    <t>Física I 10683</t>
  </si>
  <si>
    <t>Asignatura 05</t>
  </si>
  <si>
    <t>Botánica 2213 (tercer nivel)</t>
  </si>
  <si>
    <t>Botánica  2417.03</t>
  </si>
  <si>
    <t>Asignatura 06</t>
  </si>
  <si>
    <t>Química Inorgánica 11413</t>
  </si>
  <si>
    <t>Química Inorgánica   2303 (segundo semestre)</t>
  </si>
  <si>
    <t>Asignatura 07</t>
  </si>
  <si>
    <t>Antropología aplicada a la profesión 2402.07</t>
  </si>
  <si>
    <t>NO</t>
  </si>
  <si>
    <t>SEGUNDO</t>
  </si>
  <si>
    <t>Asignatura 08</t>
  </si>
  <si>
    <t>Cálculo Integral</t>
  </si>
  <si>
    <t>Cálculo II 10337</t>
  </si>
  <si>
    <t>Asignatura 09</t>
  </si>
  <si>
    <t>Histología 11415 ( tercer nivel)</t>
  </si>
  <si>
    <t>Histología Humana 2410.08</t>
  </si>
  <si>
    <t>Asignatura 10</t>
  </si>
  <si>
    <t>Química y Análisis Orgánico I 11414</t>
  </si>
  <si>
    <t>Química Orgánica Analítica I 11414</t>
  </si>
  <si>
    <t>Asignatura 11</t>
  </si>
  <si>
    <t>Física II 10682</t>
  </si>
  <si>
    <t>Asignatura 12</t>
  </si>
  <si>
    <t>Herramientas para Investigación 2308</t>
  </si>
  <si>
    <t>Asignatura 13</t>
  </si>
  <si>
    <t>TERCERO</t>
  </si>
  <si>
    <t>Asignatura 14</t>
  </si>
  <si>
    <t>Metodologia de Investigación 2309 (quinto nivel)</t>
  </si>
  <si>
    <t>Metodología Investigación 2309</t>
  </si>
  <si>
    <t>Asignatura 15</t>
  </si>
  <si>
    <t>Análisis Cuantitativo 11416</t>
  </si>
  <si>
    <t>Química Analítica Cuantitativa 11416</t>
  </si>
  <si>
    <t>Asignatura 16</t>
  </si>
  <si>
    <t>Anatomía y Fisiología I 10339 (segundo nivel)</t>
  </si>
  <si>
    <t>Morfosiología y Fisopatología I 11417</t>
  </si>
  <si>
    <t>Asignatura 17</t>
  </si>
  <si>
    <t>Fisiopatología 11420 (cuarto nivel)</t>
  </si>
  <si>
    <t>Asignatura 18</t>
  </si>
  <si>
    <t>Parasitologia Clínica 11421 (cuarto nivel)</t>
  </si>
  <si>
    <t>Parasitología 3207.12</t>
  </si>
  <si>
    <t>Asignatura 19</t>
  </si>
  <si>
    <t>Físico Química I 11419 (cuarto nivel)</t>
  </si>
  <si>
    <t>Físicoquímica I 11419</t>
  </si>
  <si>
    <t>Asignatura 20</t>
  </si>
  <si>
    <t>Química y Análisis Orgánico II 11418</t>
  </si>
  <si>
    <t>Química Orgánica Analítica II 11418</t>
  </si>
  <si>
    <t>CUARTO</t>
  </si>
  <si>
    <t>Asignatura 21</t>
  </si>
  <si>
    <t>Química Estructural 2245 (tercer nivel)</t>
  </si>
  <si>
    <t>Química Estructural 2245</t>
  </si>
  <si>
    <t>Asignatura 22</t>
  </si>
  <si>
    <t>Bioestadística 11422</t>
  </si>
  <si>
    <t>Bioestadística 2404.01</t>
  </si>
  <si>
    <t>Asignatura 23</t>
  </si>
  <si>
    <t>Físico Quimica II 11457 (quinto nivel)</t>
  </si>
  <si>
    <t>Físicoquímica II 11457</t>
  </si>
  <si>
    <t>Asignatura 24</t>
  </si>
  <si>
    <t>Anatomía y Fisiología II 11417</t>
  </si>
  <si>
    <t>Morfosiología y Fisopatología II 11417.01</t>
  </si>
  <si>
    <t>Asignatura 25</t>
  </si>
  <si>
    <t>Asignatura 26</t>
  </si>
  <si>
    <t>Micología 11458 (quinto nivel)</t>
  </si>
  <si>
    <t>Micología Clínica 2414.10</t>
  </si>
  <si>
    <t>Asignatura 27</t>
  </si>
  <si>
    <t>Bacteriología I 11460 (sexto nivel)</t>
  </si>
  <si>
    <t>Bacteriología general 11460</t>
  </si>
  <si>
    <t>Asignatura 28</t>
  </si>
  <si>
    <t>Bioseguridad 2252 (optativa)</t>
  </si>
  <si>
    <t>Asignatura 29</t>
  </si>
  <si>
    <t>Primeros Auxilios 2255 (optativa)</t>
  </si>
  <si>
    <t>QUINTO</t>
  </si>
  <si>
    <t>Asignatura 30</t>
  </si>
  <si>
    <t>Asignatura 31</t>
  </si>
  <si>
    <t>Asignatura 32</t>
  </si>
  <si>
    <t>Asignatura 33</t>
  </si>
  <si>
    <t>Asignatura 34</t>
  </si>
  <si>
    <t>Asignatura 35</t>
  </si>
  <si>
    <t>Asignatura 36</t>
  </si>
  <si>
    <t>Asignatura 37</t>
  </si>
  <si>
    <t>Asignatura 38</t>
  </si>
  <si>
    <t>SEXTO</t>
  </si>
  <si>
    <t>Asignatura 39</t>
  </si>
  <si>
    <t>Análisis Instrumental 11461 (sexto nivel)</t>
  </si>
  <si>
    <t>Análisis Instrumental I 11461</t>
  </si>
  <si>
    <t>Asignatura 40</t>
  </si>
  <si>
    <t>Farmacología I 11466 (séptimo nivel)</t>
  </si>
  <si>
    <t>Farmacología I 11466</t>
  </si>
  <si>
    <t>Asignatura 41</t>
  </si>
  <si>
    <t>Bioquímica I 11427</t>
  </si>
  <si>
    <t>Asignatura 42</t>
  </si>
  <si>
    <t>Bacteriología II 11465 (séptimo nivel)</t>
  </si>
  <si>
    <t>Bacteriología Clínica 11465</t>
  </si>
  <si>
    <t>Asignatura 43</t>
  </si>
  <si>
    <t>Salud Pública 2250</t>
  </si>
  <si>
    <t>Salud Pública 3212</t>
  </si>
  <si>
    <t>Asignatura 44</t>
  </si>
  <si>
    <t>Administración 2192 (optativa)-Legislación 2234 (sexto nivel)</t>
  </si>
  <si>
    <t>Administración-Legislación 2234</t>
  </si>
  <si>
    <t>SEPTIMO</t>
  </si>
  <si>
    <t>Asignatura 45</t>
  </si>
  <si>
    <t>Análisis Instrumental II 11477</t>
  </si>
  <si>
    <t>Asignatura 46</t>
  </si>
  <si>
    <t>Farmacognosia 2218 (quinto nivel)</t>
  </si>
  <si>
    <t>Farmacognosia-Fitoterapia 3209.05</t>
  </si>
  <si>
    <t>Asignatura 47</t>
  </si>
  <si>
    <t>Bioquímica II 11459</t>
  </si>
  <si>
    <t>Asignatura 48</t>
  </si>
  <si>
    <t>Bioética 10401</t>
  </si>
  <si>
    <t>Bioética 7103.04</t>
  </si>
  <si>
    <t>Asignatura 49</t>
  </si>
  <si>
    <t>Farmocología II 11470</t>
  </si>
  <si>
    <t>Asignatura 50</t>
  </si>
  <si>
    <t xml:space="preserve">Hematología 11462 </t>
  </si>
  <si>
    <t>Hematología 3205.04</t>
  </si>
  <si>
    <t>OCTAVO</t>
  </si>
  <si>
    <t>Asignatura 51</t>
  </si>
  <si>
    <t>Virología 2260 (sexto nivel)</t>
  </si>
  <si>
    <t>Virología Clínica 2260</t>
  </si>
  <si>
    <t>Asignatura 52</t>
  </si>
  <si>
    <t>Inmunología 2232</t>
  </si>
  <si>
    <t>Inmunología 2412</t>
  </si>
  <si>
    <t>Asignatura 53</t>
  </si>
  <si>
    <t>Biología Molecular 11469</t>
  </si>
  <si>
    <t>Biología Molecular 2302.21</t>
  </si>
  <si>
    <t>Asignatura 54</t>
  </si>
  <si>
    <t>Toxicología 11471 (octavo nivel)</t>
  </si>
  <si>
    <t>Toxicología 3214</t>
  </si>
  <si>
    <t>Asignatura 55</t>
  </si>
  <si>
    <t>Biofarmacia 11464 (octavo nivel)</t>
  </si>
  <si>
    <t>Farmacocinética Clínica 11464</t>
  </si>
  <si>
    <t>Asignatura 56</t>
  </si>
  <si>
    <t>Bioquímica de Alimentos 11473 (octavo nivel)</t>
  </si>
  <si>
    <t>Bioquímica de Alimentos 2302.90</t>
  </si>
  <si>
    <t>NOVENO</t>
  </si>
  <si>
    <t>Asignatura 57</t>
  </si>
  <si>
    <t>Análisis Clínico I 11467 (séptimo nivel)</t>
  </si>
  <si>
    <t>Análisis Biológico I 11467</t>
  </si>
  <si>
    <t>Asignatura 58</t>
  </si>
  <si>
    <t>Farmacia Clínica 11478</t>
  </si>
  <si>
    <t>Asignatura 59</t>
  </si>
  <si>
    <t>Tecnología Farmacéutica I 11468</t>
  </si>
  <si>
    <t>Tecnología Farmaceútica I 11468</t>
  </si>
  <si>
    <t>Asignatura 60</t>
  </si>
  <si>
    <t>Análisis de Alimentos 11475</t>
  </si>
  <si>
    <t>Asignatura 61</t>
  </si>
  <si>
    <t>Microbiología de Alimentos 11476</t>
  </si>
  <si>
    <t>Microbiología Alimentos 3209.90</t>
  </si>
  <si>
    <t>Asignatura 62</t>
  </si>
  <si>
    <t>Desarrollo de emprendedores 7350 (libre elección)</t>
  </si>
  <si>
    <t>Desarrollo de Emprendedores 7350</t>
  </si>
  <si>
    <t>DÉCIMO</t>
  </si>
  <si>
    <t>Asignatura 63</t>
  </si>
  <si>
    <t>Análisis Clínico II 11472 (octavo nivel)</t>
  </si>
  <si>
    <t>Análisis Biológico II 11472</t>
  </si>
  <si>
    <t>Asignatura 64</t>
  </si>
  <si>
    <t>Farmacia Hospitalaria 2217</t>
  </si>
  <si>
    <t>Asignatura 65</t>
  </si>
  <si>
    <t>Análisis Medicamentos 2195</t>
  </si>
  <si>
    <t>Análisis de Medicamentos 3209.01</t>
  </si>
  <si>
    <t>Asignatura 66</t>
  </si>
  <si>
    <t>Tecnología Farmaceútica II 11474</t>
  </si>
  <si>
    <t>Asignatura 67</t>
  </si>
  <si>
    <t>Diseño Trabajo de Titulación 11479</t>
  </si>
  <si>
    <t>Asignatura 68</t>
  </si>
  <si>
    <t>Gestión de calidad 2 (optativa)</t>
  </si>
  <si>
    <t>Gestión de la Calidad 11480</t>
  </si>
  <si>
    <t>Elaborado por:</t>
  </si>
  <si>
    <t>Revisado por:</t>
  </si>
  <si>
    <t>Aprobado por:</t>
  </si>
  <si>
    <t>Fecha:</t>
  </si>
  <si>
    <t>Algebra lineal</t>
  </si>
  <si>
    <t>Química General</t>
  </si>
  <si>
    <t>Física I</t>
  </si>
  <si>
    <t>Mecánica</t>
  </si>
  <si>
    <t xml:space="preserve">Biología del Medio Ambiente  </t>
  </si>
  <si>
    <t>Calculo Diferencial</t>
  </si>
  <si>
    <t>Realidad Ambiental Nacional y Mundial</t>
  </si>
  <si>
    <t>Calculo Integral</t>
  </si>
  <si>
    <t>Quìmica Orgánica Ambiental</t>
  </si>
  <si>
    <t>Fisica II</t>
  </si>
  <si>
    <t>Electromagnetismo</t>
  </si>
  <si>
    <t>Microbiologia ambiental</t>
  </si>
  <si>
    <t>Metodologia de la Investigación</t>
  </si>
  <si>
    <t>Estadistica I</t>
  </si>
  <si>
    <t>Análisis de Datos</t>
  </si>
  <si>
    <t>Introducción a la Ing. Ambiental</t>
  </si>
  <si>
    <t>Microbiologia Aplicada</t>
  </si>
  <si>
    <t>Química Analítica</t>
  </si>
  <si>
    <t>Estadistica II</t>
  </si>
  <si>
    <t xml:space="preserve">Teoría de la distribución y probabilidad </t>
  </si>
  <si>
    <t>Ecuaciones diferenciales</t>
  </si>
  <si>
    <t>Dibujo asistido por computador</t>
  </si>
  <si>
    <t>Ecología General</t>
  </si>
  <si>
    <t>Hidraúlica</t>
  </si>
  <si>
    <t>Programación y Métodos Numéricos</t>
  </si>
  <si>
    <t>Programación y Métodos numéricos</t>
  </si>
  <si>
    <t>Termodinamica</t>
  </si>
  <si>
    <t>Economia ambiental</t>
  </si>
  <si>
    <t>Físico Química</t>
  </si>
  <si>
    <t>Energias Renovables</t>
  </si>
  <si>
    <t>Fuentes no convencionales de Energía</t>
  </si>
  <si>
    <t>Hidrologia y Manejo de Cuencas Hidrográficas</t>
  </si>
  <si>
    <t>Hidrologia y Manejo de Cuencas</t>
  </si>
  <si>
    <t>Procesos Industriales</t>
  </si>
  <si>
    <t>Procesos industriales</t>
  </si>
  <si>
    <t>Ecología Aplicada</t>
  </si>
  <si>
    <t>Cartografia y SIG</t>
  </si>
  <si>
    <t>Desarrollo de Emprendedores</t>
  </si>
  <si>
    <t>Edafología y Manejo de suelos</t>
  </si>
  <si>
    <t>Geología y Riesgos Geologicos</t>
  </si>
  <si>
    <t>Geología y riesgos geologicos</t>
  </si>
  <si>
    <t>Legislación Ambiental</t>
  </si>
  <si>
    <t>Sensores Remotos</t>
  </si>
  <si>
    <t>Sensores remotos</t>
  </si>
  <si>
    <t>Calidad y tratamiento de aguas</t>
  </si>
  <si>
    <t>Comunicación y Mediación Ambiental</t>
  </si>
  <si>
    <t>Comunicación y Mediación</t>
  </si>
  <si>
    <t>Educación Ambiental</t>
  </si>
  <si>
    <t>Gestión de Residuos Sólidos</t>
  </si>
  <si>
    <t>Saneamiento Ambiental</t>
  </si>
  <si>
    <t>Toxicología ambiental</t>
  </si>
  <si>
    <t>Estudios Ambientales</t>
  </si>
  <si>
    <t>Estudios de impacto ambiental</t>
  </si>
  <si>
    <t>Metererología y Climatología</t>
  </si>
  <si>
    <t>Metererología y climatología</t>
  </si>
  <si>
    <t>Planificación y Ordenamiento Territorial</t>
  </si>
  <si>
    <t>Planificación y ordenamiento territorial</t>
  </si>
  <si>
    <t>Producción Mas Limpia</t>
  </si>
  <si>
    <t>Producción mas limpia</t>
  </si>
  <si>
    <t>Seguridad y Salud ocupacional</t>
  </si>
  <si>
    <t>Proyecto de Graduación</t>
  </si>
  <si>
    <t>Titulación Fase I : Preparación</t>
  </si>
  <si>
    <t>Calidad y tratamiento del aire</t>
  </si>
  <si>
    <t>Formulación y evaluación de proyectos</t>
  </si>
  <si>
    <t>Gestión de Residuos Naturales</t>
  </si>
  <si>
    <t>Sistemas Integrados de Gestión</t>
  </si>
  <si>
    <t>TABLA DE EQUIVALENCIAS DE ASIGNATURAS ENTRE MALLAS CURRICULARES  FISIOTERAPIA</t>
  </si>
  <si>
    <t>Morfofisiología I</t>
  </si>
  <si>
    <t>Biología</t>
  </si>
  <si>
    <t xml:space="preserve">Biología </t>
  </si>
  <si>
    <t xml:space="preserve">Bioquímica I </t>
  </si>
  <si>
    <t>Herramientas de investigación I: Lenguaje Instrumental Búsquedas Bibliográfica</t>
  </si>
  <si>
    <t>NUEVA</t>
  </si>
  <si>
    <t>Antropología</t>
  </si>
  <si>
    <t xml:space="preserve">Principios Funcionales del Movimiento Corporal Humano </t>
  </si>
  <si>
    <t>Química</t>
  </si>
  <si>
    <t>Se elimina</t>
  </si>
  <si>
    <t>Salud y Sociedad</t>
  </si>
  <si>
    <t>Cultura Física I</t>
  </si>
  <si>
    <t>Primeros Auxilios</t>
  </si>
  <si>
    <t>Morfofisiología II</t>
  </si>
  <si>
    <t>Biofísica</t>
  </si>
  <si>
    <t xml:space="preserve">Biofísica </t>
  </si>
  <si>
    <t xml:space="preserve">Psicología General </t>
  </si>
  <si>
    <t xml:space="preserve">Psicología I </t>
  </si>
  <si>
    <t>Bioquímica II</t>
  </si>
  <si>
    <t>Herramientas de Investigación II: conceptualización y sistematización</t>
  </si>
  <si>
    <t>Cátedra Integradora: Kinesiología</t>
  </si>
  <si>
    <t>Ingles I</t>
  </si>
  <si>
    <t>Informática Básica</t>
  </si>
  <si>
    <t>Cultura Física II</t>
  </si>
  <si>
    <t>Kinesiología</t>
  </si>
  <si>
    <t>Biomecánica</t>
  </si>
  <si>
    <t>Técnicas de Evaluación</t>
  </si>
  <si>
    <t>Cátedra Integradora: Evaluación analítica y funcional</t>
  </si>
  <si>
    <t>Crecimiento y Desarrollo</t>
  </si>
  <si>
    <t>Crecimiento y Desarrollo Humano</t>
  </si>
  <si>
    <t xml:space="preserve">Bioestadística y Computacion </t>
  </si>
  <si>
    <t>Bioestadística</t>
  </si>
  <si>
    <t>Relaciones Humanas</t>
  </si>
  <si>
    <t xml:space="preserve">Relaciones Humanas </t>
  </si>
  <si>
    <t xml:space="preserve">Psicología Evolutiva </t>
  </si>
  <si>
    <t xml:space="preserve">Psicología II </t>
  </si>
  <si>
    <t xml:space="preserve">Práctica Pre profesional: observación de campos de actuación y actores vinculados </t>
  </si>
  <si>
    <t xml:space="preserve">NUEVA </t>
  </si>
  <si>
    <t>Inglés II</t>
  </si>
  <si>
    <t>Optativa I</t>
  </si>
  <si>
    <t>Fisioterapia</t>
  </si>
  <si>
    <t xml:space="preserve">Agentes Físicos 1, masoterapia, Hidorterapia, termoterapia, trioterapia, constraste </t>
  </si>
  <si>
    <t>Patología I</t>
  </si>
  <si>
    <t>Fisiopatología I: Procesos Crónico Degenerativos, Traumatología, Ortopedia y Reumatología.</t>
  </si>
  <si>
    <t>Kinesioterapia I</t>
  </si>
  <si>
    <t>Kinesioterapia I: Abordaje en Procesos Crónico Degenerativos, Traumatología, Ortopedia y Reumatología.</t>
  </si>
  <si>
    <t>Epidemiologia</t>
  </si>
  <si>
    <t>Cátedra Integradora: Epidemiología y Salud Pública</t>
  </si>
  <si>
    <t>Farmacología Aplicada</t>
  </si>
  <si>
    <t xml:space="preserve">Farmacología aplicada a la Fisioterapia </t>
  </si>
  <si>
    <t>Cuidados básicos y de Urgencias en Fisioterapia</t>
  </si>
  <si>
    <t xml:space="preserve">Practica Pre profesional de Observación y Caracterización de la realidad profesional </t>
  </si>
  <si>
    <t>Inglés III</t>
  </si>
  <si>
    <t>Patología II</t>
  </si>
  <si>
    <t xml:space="preserve">Fisiopatología II: Fisiopatología Neurológica </t>
  </si>
  <si>
    <t>Kinesioterapia II: Abordaje Neurológico</t>
  </si>
  <si>
    <t>Kinesioterapia II</t>
  </si>
  <si>
    <t>Metodología de investigación: Enfoques y tipos de Investigación</t>
  </si>
  <si>
    <t>Metodología de la Investigación I</t>
  </si>
  <si>
    <t>Ética y deontología</t>
  </si>
  <si>
    <t xml:space="preserve">Cátedra Integradora: Atención Primaria </t>
  </si>
  <si>
    <t xml:space="preserve">Agentes físicos II: Electroterapia </t>
  </si>
  <si>
    <t>Electroterapia</t>
  </si>
  <si>
    <t xml:space="preserve">Práctica Pre profesional: Métodos de integración e intervención Fisioterapéutica I </t>
  </si>
  <si>
    <t>Practicas integradas I</t>
  </si>
  <si>
    <t>Ortesis y Adaptaciones Funcionales</t>
  </si>
  <si>
    <t>Se  elimina</t>
  </si>
  <si>
    <t>Libre Elección I</t>
  </si>
  <si>
    <t>Metodología de la Investigación II</t>
  </si>
  <si>
    <t>Metodología de la Investigación II: Validación de información.</t>
  </si>
  <si>
    <t>Patología IV</t>
  </si>
  <si>
    <t xml:space="preserve">Fisiopatología III Fisiopatología Cardio-respiratoria y Urogenital  </t>
  </si>
  <si>
    <t>Kinesioterapia IV</t>
  </si>
  <si>
    <t xml:space="preserve">Kinesioterapia III: Abordaje Cardio-respiratoria y Urogenital  </t>
  </si>
  <si>
    <t>Fisioterapia en Especialidades Clínicas I</t>
  </si>
  <si>
    <t xml:space="preserve">Cátedra Integradora: Fisioterapia en Especialidades Clínicas I </t>
  </si>
  <si>
    <t>Técnicas Didácticas</t>
  </si>
  <si>
    <t xml:space="preserve">Metodología, recursos y técnicas didácticas en Educación para la Salud </t>
  </si>
  <si>
    <t>Interpretación Imagenología</t>
  </si>
  <si>
    <t>NUEVO</t>
  </si>
  <si>
    <t>Órtesis y adaptaciones funcionales</t>
  </si>
  <si>
    <t xml:space="preserve">Órtesis y adaptaciones funcionales </t>
  </si>
  <si>
    <t>Administración y Gestión de Servicios</t>
  </si>
  <si>
    <t>Prácticas Integradas II</t>
  </si>
  <si>
    <t xml:space="preserve">Practica Pre profesional: Métodos de integración e intervención Fisioterapéutica II </t>
  </si>
  <si>
    <t>Patología III</t>
  </si>
  <si>
    <t>Kinesioterapia III</t>
  </si>
  <si>
    <t>Fisioterapia en especialidades Clínicas II</t>
  </si>
  <si>
    <t>Fisioterapia en Comunidad</t>
  </si>
  <si>
    <t>Promoción de Salud, Prevención de Discapacidades de Base Comunitaria I</t>
  </si>
  <si>
    <t>Practicas integradas III</t>
  </si>
  <si>
    <t>Prácticas en Comunidad</t>
  </si>
  <si>
    <t>Promoción de Salud, Prevención de Discapacidades de Base Comunitaria II</t>
  </si>
  <si>
    <t>Promoción de Salud, Prevención de Discapacidades de Base Comunitaria</t>
  </si>
  <si>
    <t>Prácticas en Comunidad II</t>
  </si>
  <si>
    <t xml:space="preserve">Prácticas de Servicio Comunitario </t>
  </si>
  <si>
    <t>Fisiopatología IV Deportiva y Gerontológica</t>
  </si>
  <si>
    <t>KinesioterapiaIV: abordaje deportivo, actividad física programada en AM y discapacitado</t>
  </si>
  <si>
    <t>Fisioterapia en Especialidades Clínicas II</t>
  </si>
  <si>
    <t xml:space="preserve">Cátedra Integradora: Fisioterapia en Especialidades Clínicas II </t>
  </si>
  <si>
    <t>Ergonomía</t>
  </si>
  <si>
    <t xml:space="preserve">Desarrollo de Emprendedores </t>
  </si>
  <si>
    <t xml:space="preserve">Métodos de integración e intervención Fisioterapéutica III </t>
  </si>
  <si>
    <t>Fisioterapia en Comunidad y  Salud Publica II</t>
  </si>
  <si>
    <t>se elimina</t>
  </si>
  <si>
    <t>Practicas integradas IV</t>
  </si>
  <si>
    <t>Deontología y Administración</t>
  </si>
  <si>
    <t>Optativa III</t>
  </si>
  <si>
    <t>Libre Elección II</t>
  </si>
  <si>
    <t>Fisioterapia Comunitaria y Salud Publica</t>
  </si>
  <si>
    <t>Practicas Pre profesionales  I Internado Comunitario.</t>
  </si>
  <si>
    <t>Titulación</t>
  </si>
  <si>
    <t>Métodos Específicos de Intervención en Fisioterapia</t>
  </si>
  <si>
    <t>Practicas Pre profesionales I. Internado Hospitalario.</t>
  </si>
  <si>
    <t>TABLA DE EQUIVALENCIAS DE ASIGNATURAS ENTRE MALLAS CURRICULARES.  ODONTOLOGÍA</t>
  </si>
  <si>
    <t>ANATOMÍA I</t>
  </si>
  <si>
    <t>ANATOMIA HUMANA DE CABEZA Y CUELLO I</t>
  </si>
  <si>
    <t>BIOLOGIA CELULAR Y MOLECULAR</t>
  </si>
  <si>
    <t>BIOQUIMICA</t>
  </si>
  <si>
    <t>CIENCIAS SOCIALES EN SALUD</t>
  </si>
  <si>
    <t>NO APLICA</t>
  </si>
  <si>
    <t>FISIOLOGIA GENERAL</t>
  </si>
  <si>
    <t>FISIOLOGIA HUMANA I</t>
  </si>
  <si>
    <t xml:space="preserve">HISTOLOGIA GENERAL </t>
  </si>
  <si>
    <t>HISTOLOGIA Y EMBRIOLOGÍA HUMANA</t>
  </si>
  <si>
    <t>FISIOLOGIA ESTOMATOGNATICA</t>
  </si>
  <si>
    <t>FISIOLOGIA HUMANA II</t>
  </si>
  <si>
    <t>ANATOMÍA II</t>
  </si>
  <si>
    <t>ANATOMIA HUMANA DE CABEZA Y CUELLO II</t>
  </si>
  <si>
    <t>HISTOLOGIA BUCODENTAL</t>
  </si>
  <si>
    <t>HISTOLOGIA BUCODENTARIA</t>
  </si>
  <si>
    <t>INMUNOLOGIA</t>
  </si>
  <si>
    <t>MICROBIOLOGIA</t>
  </si>
  <si>
    <t>MORFOLOGIA DENTAL</t>
  </si>
  <si>
    <t>FARMACOLOGIA I</t>
  </si>
  <si>
    <t>BIOMATERIALES ODONTOLOGICOS I</t>
  </si>
  <si>
    <t>IMAGENOLOGIA I</t>
  </si>
  <si>
    <t>OCLUSION</t>
  </si>
  <si>
    <t>ODONTOLOGIA PREVENTIVA Y SOCIAL I</t>
  </si>
  <si>
    <t>ODONTOLOGIA PREVENTIVA I</t>
  </si>
  <si>
    <t>PATOLOGIA GENERAL</t>
  </si>
  <si>
    <t xml:space="preserve">PATOLOGIA </t>
  </si>
  <si>
    <t>SEMIOLOGIA I</t>
  </si>
  <si>
    <t>PATOLOGIA BUCAL I</t>
  </si>
  <si>
    <t>BIOMATERIALES ODONTOLOGICOS II</t>
  </si>
  <si>
    <t>FARMACOLOGIA II Y TERAPEUTICA</t>
  </si>
  <si>
    <t>FISIOPATOLOGIA DE LA OCLUSION</t>
  </si>
  <si>
    <t>IMAGENOLOGIA II</t>
  </si>
  <si>
    <t>ODONTOLOGIA PREVENTIVA Y SOCIAL II</t>
  </si>
  <si>
    <t>ODONTOLOGIA PREVENTIVA II</t>
  </si>
  <si>
    <t xml:space="preserve">PATOLOGIA BUCAL </t>
  </si>
  <si>
    <t>PATOLOGIA BUCAL II</t>
  </si>
  <si>
    <t>SEMIOLOGIA II</t>
  </si>
  <si>
    <t>SEMIOLOGIA</t>
  </si>
  <si>
    <t>CIRUGIA I</t>
  </si>
  <si>
    <t>ENDODONCIA I</t>
  </si>
  <si>
    <t>MEDICINA INTERNA I</t>
  </si>
  <si>
    <t>OPERATORIA DENTAL I</t>
  </si>
  <si>
    <t>PERIODONCIA I</t>
  </si>
  <si>
    <t>PROSTODONCIA I</t>
  </si>
  <si>
    <t>VINCULACIÓN CON LA SOCIEDAD  I</t>
  </si>
  <si>
    <t>CIRUGIA II</t>
  </si>
  <si>
    <t>ENDODONCIA II</t>
  </si>
  <si>
    <t>MEDICINA INTERNA II</t>
  </si>
  <si>
    <t>PERIODONCIA II</t>
  </si>
  <si>
    <t>PROSTODONCIA II</t>
  </si>
  <si>
    <t>OPERATORIA DENTAL II</t>
  </si>
  <si>
    <t>VINCULACION CON LA SOCIEDAD II</t>
  </si>
  <si>
    <t xml:space="preserve">BIOESTADÍSTICA
</t>
  </si>
  <si>
    <t>ANALISIS EN PROCESO</t>
  </si>
  <si>
    <t>CLINICA INTEGRAL I</t>
  </si>
  <si>
    <t>ODONTOPEDIATRIA I</t>
  </si>
  <si>
    <t>EPIDEMIOLOGÍA</t>
  </si>
  <si>
    <t>ORTODONCIA I</t>
  </si>
  <si>
    <t>PSICOLOGÍA</t>
  </si>
  <si>
    <t xml:space="preserve">PSICOLOGIA </t>
  </si>
  <si>
    <t>NO ENTRA LA FÓRMULA</t>
  </si>
  <si>
    <t>CLINICA INTEGRAL II</t>
  </si>
  <si>
    <t>METODOLOGIA DE LA INVESTIGACION</t>
  </si>
  <si>
    <t>ODONTOPEDIATRIA II</t>
  </si>
  <si>
    <t>ORTODONCIA II</t>
  </si>
  <si>
    <t xml:space="preserve">URGENCIAS EN ODONTOLOGIA </t>
  </si>
  <si>
    <t>BIOÉTICA</t>
  </si>
  <si>
    <t>CLINICA INTEGRAL III</t>
  </si>
  <si>
    <t xml:space="preserve">OPTATIVA </t>
  </si>
  <si>
    <t>IMPLANTOLOGIA DENTAL</t>
  </si>
  <si>
    <t>OPCIÓN DE TITULACIÓN 1</t>
  </si>
  <si>
    <t>VINCULACIÓN CON LA SOCIEDAD III</t>
  </si>
  <si>
    <t>ADMINISTRACION EN SALUD</t>
  </si>
  <si>
    <t>CLINICA INTEGRAL IV</t>
  </si>
  <si>
    <t xml:space="preserve">ODONTOLOGIA LEGAL </t>
  </si>
  <si>
    <t xml:space="preserve">SALUD PUBLICA </t>
  </si>
  <si>
    <t>OPCIÓN DE TITULACIÓN 2</t>
  </si>
  <si>
    <t>MATEMÁTICAS I</t>
  </si>
  <si>
    <t>MATEMÁTICAS</t>
  </si>
  <si>
    <t>ESTADÍSTICA I</t>
  </si>
  <si>
    <t>ESTADÍSTICA</t>
  </si>
  <si>
    <t>DERECHO ECONÓMICO EMPRESARIAL I</t>
  </si>
  <si>
    <t>Rediseño 2018</t>
  </si>
  <si>
    <t>Septiembre 2018 - Febrero 2022</t>
  </si>
  <si>
    <t>Septiembre 2013 - Agosto 2018</t>
  </si>
  <si>
    <t>CONTABILIDAD I</t>
  </si>
  <si>
    <t>CONTABILIDAD GENERAL</t>
  </si>
  <si>
    <t>COMPORTAMIENTO ORGANIZACIONAL I</t>
  </si>
  <si>
    <t>INTRODUCCIÓN A LAS CIENCIAS SOCIALES</t>
  </si>
  <si>
    <t>INFORMÁTICA BÁSICA</t>
  </si>
  <si>
    <t>CULTURA FÍSICA I</t>
  </si>
  <si>
    <t>FUNDAMENTOS DE ADMINISTRACIÓN</t>
  </si>
  <si>
    <t>METODOLOGÍA DE LA INVESTIGACIÓN</t>
  </si>
  <si>
    <t>COMUNICACIÓN Y LENGUAJE</t>
  </si>
  <si>
    <t>MATEMÁTICAS II</t>
  </si>
  <si>
    <t>MATEMÁTICAS APLICADAS</t>
  </si>
  <si>
    <t>ESTADÍSTICA II</t>
  </si>
  <si>
    <t>ESTADÍSTICA APLICADA</t>
  </si>
  <si>
    <t>CONTABILIDAD II</t>
  </si>
  <si>
    <t>CONTABILIDAD APLICADA</t>
  </si>
  <si>
    <t>COMPORTAMIENTO ORGANIZACIONAL II</t>
  </si>
  <si>
    <t>MICROECONOMÍA I</t>
  </si>
  <si>
    <t>INGLÉS I</t>
  </si>
  <si>
    <t>CULTURA FÍSICA II</t>
  </si>
  <si>
    <t>ADMINISTRACIÓN APLICADA</t>
  </si>
  <si>
    <t xml:space="preserve">COMUNICACIÓN EFECTIVA </t>
  </si>
  <si>
    <t>ENTORNO LEGAL Y DE NEGOCIOS I</t>
  </si>
  <si>
    <t>MATEMÁTICAS III</t>
  </si>
  <si>
    <t>ESTADÍSTICA APLICADA I</t>
  </si>
  <si>
    <t>MICROECONOMÍA II</t>
  </si>
  <si>
    <t>COSTOS I</t>
  </si>
  <si>
    <t>DERECHO COMERCIAL</t>
  </si>
  <si>
    <t>INFORMÁTICA EMPRESARIAL I</t>
  </si>
  <si>
    <t>INGLÉS II</t>
  </si>
  <si>
    <t>MARKETING Y VENTAS</t>
  </si>
  <si>
    <t>NÚCLEO TEÓRICO PRÁCTICO I</t>
  </si>
  <si>
    <t>ENTORNO LEGAL Y DE NEGOCIOS II</t>
  </si>
  <si>
    <t>COSTOS</t>
  </si>
  <si>
    <t>MATEMÁTICAS FINANCIERAS</t>
  </si>
  <si>
    <t>VENTAS</t>
  </si>
  <si>
    <t>SISTEMAS DE INFORMACIÓN I</t>
  </si>
  <si>
    <t>MERCADEO - PRÁCTICA PREPROFESIONAL I</t>
  </si>
  <si>
    <t>ESTADÍSTICA APLICADA II</t>
  </si>
  <si>
    <t>MICROECONOMÍA III</t>
  </si>
  <si>
    <t>COSTOS II</t>
  </si>
  <si>
    <t>ADMINISTRACIÓN II</t>
  </si>
  <si>
    <t>DERECHO TRIBUTARIO</t>
  </si>
  <si>
    <t>INFORMÁTICA EMPRESARIAL II</t>
  </si>
  <si>
    <t>ADMINISTRACIÓN DE LA PRODUCCIÓN Y LOGÍSTICA</t>
  </si>
  <si>
    <t>NÚCLEO TEÓRICO PRÁCTICO II</t>
  </si>
  <si>
    <t>MICROECONOMÍA</t>
  </si>
  <si>
    <t>LEGISLACIÓN TRIBUTARIA</t>
  </si>
  <si>
    <t>INFORMÁTICA EMPRESARIAL</t>
  </si>
  <si>
    <t>INVESTIGACIÓN DE MERCADOS</t>
  </si>
  <si>
    <t>SISTEMAS DE INFORMACIÓN II</t>
  </si>
  <si>
    <t>ADMINISTRACIÓN DE LA PRODUCCIÓN Y LOGÍSTICA - PRÁCTICA PREPROFESIONAL II</t>
  </si>
  <si>
    <t>MICROECONOMÍA IV</t>
  </si>
  <si>
    <t>INVESTIGACIÓN DE MERCADOS I</t>
  </si>
  <si>
    <t>DERECHO LABORAL</t>
  </si>
  <si>
    <t>PLANEACIÓN INFORMÁTICA ORGANIZACIONAL</t>
  </si>
  <si>
    <t>INGLÉS PARA NEGOCIOS I</t>
  </si>
  <si>
    <t>CONTABILIDAD Y FINANZAS A CORTO Y LARGO PLAZO</t>
  </si>
  <si>
    <t>NÚCLEO TEÓRICO-PRÁCTICO III</t>
  </si>
  <si>
    <t>LEGISLACIÓN LABORAL</t>
  </si>
  <si>
    <t>COMPORTAMIENTO ORGANIZACIONAL</t>
  </si>
  <si>
    <t>MICROECONOMÍA APLICADA</t>
  </si>
  <si>
    <t>INGLÉS DE NEGOCIOS I</t>
  </si>
  <si>
    <t>INFORMÁTICA, REDES Y PROGRAMACIÓN I</t>
  </si>
  <si>
    <t>ADMINISTRACIÓN FINANCIERA-PRÁCTICA PREPROFESIONAL III</t>
  </si>
  <si>
    <t>GESTIÓN DE PROYECTOS</t>
  </si>
  <si>
    <t>MACROECONOMÍA I</t>
  </si>
  <si>
    <t>NEGOCIOS INTERNACIONALES</t>
  </si>
  <si>
    <t>DERECHO INTERNACIONAL</t>
  </si>
  <si>
    <t>INVESTIGACIÓN DE MERCADOS II</t>
  </si>
  <si>
    <t>SISTEMAS DE INFORMACIÓN</t>
  </si>
  <si>
    <t>INGLÉS PARA NEGOCIOS II</t>
  </si>
  <si>
    <t>GESTIÓN DEL TALENTO HUMANO Y ORGANIZACIÓN EMPRESARIAL</t>
  </si>
  <si>
    <t>NÚCLEO TEÓRICO PRÁCTICO IV</t>
  </si>
  <si>
    <t>MACROECONOMÍA</t>
  </si>
  <si>
    <t>INGLÉS DE NEGOCIOS II</t>
  </si>
  <si>
    <t>COMERCIO EXTERIOR</t>
  </si>
  <si>
    <t>INFORMÁTICA, REDES Y PROGRAMACIÓN II</t>
  </si>
  <si>
    <t xml:space="preserve">EMPRENDIMIENTO </t>
  </si>
  <si>
    <t>ORGANIZACIÓN Y GESTIÓN DE TALENTO HUMANO - PRÁCTICA PREPROFESIONAL IV</t>
  </si>
  <si>
    <t>MACROECONOMÍA II</t>
  </si>
  <si>
    <t>INFORMÁTICA Y PROGRAMACIÓN</t>
  </si>
  <si>
    <t>INGLÉS PARA NEGOCIOS III</t>
  </si>
  <si>
    <t>PROFUNDIZACIÓN I MATERIA NÚCLEO I</t>
  </si>
  <si>
    <t>PROFUNDIZACIÓN I MATERIA NÚCLEO II</t>
  </si>
  <si>
    <t>NÚCLEO TEÓRICO PRÁCTICO V</t>
  </si>
  <si>
    <t>GESTIÓN ESTRATÉGICA</t>
  </si>
  <si>
    <t>FORMULACIÓN Y EVALUACIÓN DE PROYECTOS</t>
  </si>
  <si>
    <t>MANEJO DE INCIDENTES Y SOLUCIÓN DE CONFLICTOS</t>
  </si>
  <si>
    <t>GESTIÓN PÚBLICA</t>
  </si>
  <si>
    <t>PROFUNDIZACIÓN 1 - PRÁCTICA PREPROFESIONAL V</t>
  </si>
  <si>
    <t>PROFUNDIZACIÓN 2 - PRÁCTICA PREPROFESIONAL V</t>
  </si>
  <si>
    <t>MODERACIÓN</t>
  </si>
  <si>
    <t>ECONOMÍA INTERNACIONAL</t>
  </si>
  <si>
    <t>SISTEMAS DE CONTROL</t>
  </si>
  <si>
    <t>LIBRE ELECCIÓN III</t>
  </si>
  <si>
    <t>INFORMÁTICA, REDES Y PROGRAMACIÓN</t>
  </si>
  <si>
    <t>INGLÉS PARA NEGOCIOS IV</t>
  </si>
  <si>
    <t>PROFUNDIZACIÓN II MATERIA NÚCLEO I</t>
  </si>
  <si>
    <t>PROFUNDIZACIÓN II MATERIA NÚCLEO II</t>
  </si>
  <si>
    <t>NÚCLEO TEÓRICO PRÁCTICO VI</t>
  </si>
  <si>
    <t>CONTROLLING</t>
  </si>
  <si>
    <t>GESTIÓN DE CALIDAD, SEGURIDAD INDUSTRIAL Y AMBIENTAL</t>
  </si>
  <si>
    <t>PROFUNDIZACIÓN 3 - PRÁCTICA PREPROFESIONAL VI</t>
  </si>
  <si>
    <t>PROFUNDIZACIÓN 4 - PRÁCTICA PREPROFESIONAL VI</t>
  </si>
  <si>
    <t>TRABAJO DE TITULACIÓN I</t>
  </si>
  <si>
    <t>MANEJO DE INCIDENTES</t>
  </si>
  <si>
    <t>LIBRE ELECCIÓN IV</t>
  </si>
  <si>
    <t>INGLÉS PARA NEGOCIOS V</t>
  </si>
  <si>
    <t>GERENCIA</t>
  </si>
  <si>
    <t>FINANZAS INTERNACIONALES</t>
  </si>
  <si>
    <t>NÚCLEO TEÓRICO - PRÁCTICO VII</t>
  </si>
  <si>
    <t>ÉTICA Y RESPONSABILIDAD SOCIAL EMPRESARIAL</t>
  </si>
  <si>
    <t>PRESUPUESTOS</t>
  </si>
  <si>
    <t>REALIDAD SOCIO ECONÓMICA</t>
  </si>
  <si>
    <t>MACROECONOMÍA APLICADA</t>
  </si>
  <si>
    <t xml:space="preserve">GERENCIA </t>
  </si>
  <si>
    <t>TRABAJO DE TITULACIÓN II</t>
  </si>
  <si>
    <t>ADMINISTRACIÓN I</t>
  </si>
  <si>
    <t>OPTATIVA I (COMUNICACIÓN EFECTIVA)</t>
  </si>
  <si>
    <t>OPTATIVA II (SOLUCIÓN DE PROBLEMAS)</t>
  </si>
  <si>
    <t>LIBRE ELECCIÓN I (DESARROLLO DE EMPRENDEDORES)</t>
  </si>
  <si>
    <t>OPTATIVA III (FORMACIÓN DE FORMADORES I)</t>
  </si>
  <si>
    <t>LIBRE ELECCIÓN II (COMUNICACIÓN DE MARKETING)</t>
  </si>
  <si>
    <t>OPTATIVA IV (FORMACIÓN DE FORMADORES II)</t>
  </si>
  <si>
    <t>OPTATIVA V (DESARROLLO DE EMPRENDEDORES)</t>
  </si>
  <si>
    <t>OPTATIVA VI (SEMINARIO DE TRABAJO DE GRADO)</t>
  </si>
  <si>
    <t>OBSERVACIONES</t>
  </si>
  <si>
    <t>INGLÉS</t>
  </si>
  <si>
    <t>PROFUNDIZACIÓN 1-2 - PRÁCTICA PREPROFESIONAL V</t>
  </si>
  <si>
    <t>PROFUNDIZACIÓN 3-4 - PRÁCTICA PREPROFESIONAL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</si>
</sst>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Quattrocento Sans"/>
    </font>
    <font>
      <b/>
      <sz val="10"/>
      <name val="Calibri"/>
      <family val="2"/>
    </font>
    <font>
      <sz val="11"/>
      <color theme="4" tint="-0.249977111117893"/>
      <name val="Calibri"/>
      <family val="2"/>
      <scheme val="minor"/>
    </font>
    <font>
      <sz val="10"/>
      <color rgb="FFFFFFFF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1E4E79"/>
      </patternFill>
    </fill>
    <fill>
      <patternFill patternType="solid">
        <fgColor theme="0"/>
        <bgColor rgb="FF002060"/>
      </patternFill>
    </fill>
    <fill>
      <patternFill patternType="solid">
        <fgColor theme="0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1E4E79"/>
        <bgColor rgb="FF1E4E7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D5FF"/>
        <bgColor indexed="64"/>
      </patternFill>
    </fill>
    <fill>
      <patternFill patternType="solid">
        <fgColor rgb="FFF1D3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1F0F7"/>
        <bgColor indexed="64"/>
      </patternFill>
    </fill>
    <fill>
      <patternFill patternType="solid">
        <fgColor rgb="FFC0EA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DFFB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1E4E79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618">
    <xf numFmtId="0" fontId="0" fillId="0" borderId="0" xfId="0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7" fillId="3" borderId="6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top"/>
    </xf>
    <xf numFmtId="0" fontId="5" fillId="2" borderId="7" xfId="0" applyFont="1" applyFill="1" applyBorder="1"/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5" borderId="7" xfId="0" applyFont="1" applyFill="1" applyBorder="1"/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textRotation="90" wrapText="1"/>
    </xf>
    <xf numFmtId="0" fontId="9" fillId="4" borderId="22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4" fillId="0" borderId="7" xfId="2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9" fontId="7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7" fillId="0" borderId="7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2" borderId="7" xfId="0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4" fillId="0" borderId="7" xfId="2" applyFont="1" applyBorder="1" applyAlignment="1">
      <alignment vertical="center"/>
    </xf>
    <xf numFmtId="0" fontId="9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14" fillId="2" borderId="7" xfId="2" applyFont="1" applyFill="1" applyBorder="1" applyAlignment="1">
      <alignment vertical="center"/>
    </xf>
    <xf numFmtId="0" fontId="20" fillId="6" borderId="7" xfId="2" applyFont="1" applyFill="1" applyBorder="1" applyAlignment="1">
      <alignment horizontal="center"/>
    </xf>
    <xf numFmtId="0" fontId="20" fillId="0" borderId="7" xfId="2" applyFont="1" applyBorder="1" applyAlignment="1">
      <alignment horizontal="center"/>
    </xf>
    <xf numFmtId="0" fontId="18" fillId="7" borderId="27" xfId="2" applyFont="1" applyFill="1" applyBorder="1"/>
    <xf numFmtId="0" fontId="22" fillId="8" borderId="28" xfId="2" applyFont="1" applyFill="1" applyBorder="1" applyAlignment="1">
      <alignment horizontal="center" vertical="center"/>
    </xf>
    <xf numFmtId="0" fontId="9" fillId="0" borderId="7" xfId="0" applyFont="1" applyBorder="1"/>
    <xf numFmtId="0" fontId="18" fillId="0" borderId="27" xfId="2" applyFont="1" applyBorder="1"/>
    <xf numFmtId="0" fontId="22" fillId="8" borderId="0" xfId="2" applyFont="1" applyFill="1" applyBorder="1" applyAlignment="1">
      <alignment horizontal="center"/>
    </xf>
    <xf numFmtId="0" fontId="18" fillId="0" borderId="27" xfId="2" applyFont="1" applyBorder="1" applyAlignment="1">
      <alignment horizontal="center"/>
    </xf>
    <xf numFmtId="0" fontId="14" fillId="2" borderId="7" xfId="2" applyFont="1" applyFill="1" applyBorder="1"/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vertical="center"/>
    </xf>
    <xf numFmtId="0" fontId="14" fillId="0" borderId="7" xfId="2" applyFont="1" applyBorder="1"/>
    <xf numFmtId="0" fontId="14" fillId="2" borderId="7" xfId="2" applyFont="1" applyFill="1" applyBorder="1" applyAlignment="1">
      <alignment horizontal="left" vertical="center"/>
    </xf>
    <xf numFmtId="0" fontId="9" fillId="0" borderId="0" xfId="0" applyFont="1"/>
    <xf numFmtId="0" fontId="14" fillId="0" borderId="7" xfId="2" applyFont="1" applyBorder="1" applyAlignment="1">
      <alignment horizontal="left"/>
    </xf>
    <xf numFmtId="0" fontId="14" fillId="0" borderId="8" xfId="2" applyFont="1" applyBorder="1" applyAlignment="1">
      <alignment horizontal="left"/>
    </xf>
    <xf numFmtId="0" fontId="4" fillId="0" borderId="7" xfId="0" applyFont="1" applyBorder="1" applyAlignment="1">
      <alignment vertical="center"/>
    </xf>
    <xf numFmtId="9" fontId="7" fillId="0" borderId="25" xfId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3" fillId="0" borderId="27" xfId="2" applyFont="1" applyBorder="1"/>
    <xf numFmtId="0" fontId="18" fillId="0" borderId="27" xfId="2" applyFont="1" applyBorder="1" applyAlignment="1"/>
    <xf numFmtId="0" fontId="19" fillId="0" borderId="7" xfId="0" applyFont="1" applyBorder="1" applyAlignment="1">
      <alignment horizontal="center"/>
    </xf>
    <xf numFmtId="0" fontId="23" fillId="2" borderId="27" xfId="2" applyFont="1" applyFill="1" applyBorder="1"/>
    <xf numFmtId="0" fontId="4" fillId="0" borderId="7" xfId="0" applyFont="1" applyBorder="1" applyAlignment="1">
      <alignment horizontal="center"/>
    </xf>
    <xf numFmtId="0" fontId="14" fillId="0" borderId="25" xfId="2" applyFont="1" applyBorder="1"/>
    <xf numFmtId="0" fontId="20" fillId="0" borderId="7" xfId="2" applyFont="1" applyBorder="1"/>
    <xf numFmtId="0" fontId="7" fillId="0" borderId="29" xfId="0" applyFont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0" fontId="14" fillId="0" borderId="7" xfId="2" applyFont="1" applyBorder="1" applyAlignment="1">
      <alignment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2" borderId="7" xfId="2" applyFont="1" applyFill="1" applyBorder="1"/>
    <xf numFmtId="0" fontId="14" fillId="0" borderId="7" xfId="2" applyFont="1" applyFill="1" applyBorder="1" applyAlignment="1">
      <alignment vertical="center"/>
    </xf>
    <xf numFmtId="0" fontId="24" fillId="2" borderId="0" xfId="0" applyFont="1" applyFill="1"/>
    <xf numFmtId="0" fontId="0" fillId="0" borderId="0" xfId="0" applyBorder="1"/>
    <xf numFmtId="0" fontId="0" fillId="0" borderId="17" xfId="0" applyBorder="1"/>
    <xf numFmtId="0" fontId="4" fillId="0" borderId="0" xfId="0" applyFont="1" applyBorder="1" applyAlignment="1">
      <alignment horizontal="center"/>
    </xf>
    <xf numFmtId="9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5" fillId="0" borderId="27" xfId="2" applyFont="1" applyBorder="1"/>
    <xf numFmtId="0" fontId="22" fillId="9" borderId="27" xfId="2" applyFont="1" applyFill="1" applyBorder="1" applyAlignment="1">
      <alignment horizontal="center" vertical="center"/>
    </xf>
    <xf numFmtId="0" fontId="26" fillId="9" borderId="27" xfId="2" applyFont="1" applyFill="1" applyBorder="1" applyAlignment="1">
      <alignment horizontal="center" vertical="center"/>
    </xf>
    <xf numFmtId="0" fontId="26" fillId="9" borderId="30" xfId="2" applyFont="1" applyFill="1" applyBorder="1" applyAlignment="1">
      <alignment horizontal="center" vertical="center"/>
    </xf>
    <xf numFmtId="0" fontId="25" fillId="0" borderId="28" xfId="2" applyFont="1" applyBorder="1"/>
    <xf numFmtId="0" fontId="26" fillId="9" borderId="7" xfId="2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8" fillId="0" borderId="31" xfId="2" applyFont="1" applyBorder="1" applyAlignment="1">
      <alignment horizontal="center"/>
    </xf>
    <xf numFmtId="0" fontId="18" fillId="7" borderId="27" xfId="2" applyFont="1" applyFill="1" applyBorder="1" applyAlignment="1"/>
    <xf numFmtId="0" fontId="23" fillId="10" borderId="27" xfId="2" applyFont="1" applyFill="1" applyBorder="1" applyAlignment="1"/>
    <xf numFmtId="0" fontId="4" fillId="0" borderId="26" xfId="0" applyFont="1" applyBorder="1" applyAlignment="1">
      <alignment vertical="center"/>
    </xf>
    <xf numFmtId="0" fontId="23" fillId="10" borderId="27" xfId="2" applyFont="1" applyFill="1" applyBorder="1"/>
    <xf numFmtId="0" fontId="23" fillId="7" borderId="27" xfId="2" applyFont="1" applyFill="1" applyBorder="1"/>
    <xf numFmtId="2" fontId="7" fillId="0" borderId="7" xfId="0" applyNumberFormat="1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16" fillId="3" borderId="10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3" fillId="11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24" fillId="12" borderId="36" xfId="2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0" fillId="12" borderId="2" xfId="0" applyFont="1" applyFill="1" applyBorder="1" applyAlignment="1">
      <alignment horizontal="center" vertical="center"/>
    </xf>
    <xf numFmtId="1" fontId="0" fillId="12" borderId="2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9" fontId="7" fillId="0" borderId="17" xfId="1" applyFont="1" applyBorder="1" applyAlignment="1">
      <alignment horizontal="center" vertical="center"/>
    </xf>
    <xf numFmtId="9" fontId="0" fillId="12" borderId="35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3" fillId="11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24" fillId="12" borderId="38" xfId="2" applyFont="1" applyFill="1" applyBorder="1" applyAlignment="1">
      <alignment horizontal="center" vertical="center"/>
    </xf>
    <xf numFmtId="0" fontId="27" fillId="0" borderId="6" xfId="0" applyFont="1" applyBorder="1" applyAlignment="1">
      <alignment vertical="center" wrapText="1"/>
    </xf>
    <xf numFmtId="9" fontId="0" fillId="12" borderId="37" xfId="1" applyFont="1" applyFill="1" applyBorder="1" applyAlignment="1">
      <alignment horizontal="center" vertical="center"/>
    </xf>
    <xf numFmtId="0" fontId="28" fillId="13" borderId="27" xfId="2" applyFont="1" applyFill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0" fillId="12" borderId="3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3" fillId="11" borderId="0" xfId="0" applyFont="1" applyFill="1" applyBorder="1" applyAlignment="1">
      <alignment horizontal="center" vertical="center"/>
    </xf>
    <xf numFmtId="0" fontId="0" fillId="12" borderId="25" xfId="0" applyFont="1" applyFill="1" applyBorder="1" applyAlignment="1">
      <alignment horizontal="center" vertical="center"/>
    </xf>
    <xf numFmtId="1" fontId="0" fillId="12" borderId="16" xfId="0" applyNumberFormat="1" applyFont="1" applyFill="1" applyBorder="1" applyAlignment="1">
      <alignment horizontal="center" vertical="center"/>
    </xf>
    <xf numFmtId="9" fontId="0" fillId="12" borderId="17" xfId="1" applyFont="1" applyFill="1" applyBorder="1" applyAlignment="1">
      <alignment horizontal="center" vertical="center"/>
    </xf>
    <xf numFmtId="0" fontId="29" fillId="0" borderId="40" xfId="0" applyFont="1" applyBorder="1" applyAlignment="1">
      <alignment vertical="center" wrapText="1"/>
    </xf>
    <xf numFmtId="0" fontId="3" fillId="11" borderId="38" xfId="0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3" borderId="38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" fontId="0" fillId="3" borderId="7" xfId="0" applyNumberFormat="1" applyFont="1" applyFill="1" applyBorder="1" applyAlignment="1">
      <alignment horizontal="center" vertical="center"/>
    </xf>
    <xf numFmtId="0" fontId="30" fillId="2" borderId="7" xfId="2" applyFont="1" applyFill="1" applyBorder="1" applyAlignment="1">
      <alignment horizontal="center" vertical="center"/>
    </xf>
    <xf numFmtId="0" fontId="24" fillId="0" borderId="6" xfId="0" applyFont="1" applyBorder="1" applyAlignment="1">
      <alignment horizontal="justify" vertical="center" wrapText="1"/>
    </xf>
    <xf numFmtId="0" fontId="0" fillId="0" borderId="37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 wrapText="1"/>
    </xf>
    <xf numFmtId="0" fontId="2" fillId="3" borderId="38" xfId="0" applyFont="1" applyFill="1" applyBorder="1" applyAlignment="1">
      <alignment horizontal="center" vertical="center"/>
    </xf>
    <xf numFmtId="0" fontId="28" fillId="14" borderId="28" xfId="2" applyFont="1" applyFill="1" applyBorder="1" applyAlignment="1">
      <alignment horizontal="center" vertical="center"/>
    </xf>
    <xf numFmtId="0" fontId="18" fillId="7" borderId="0" xfId="2" applyFont="1" applyFill="1" applyBorder="1"/>
    <xf numFmtId="0" fontId="28" fillId="14" borderId="0" xfId="2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0" fillId="2" borderId="2" xfId="2" applyFont="1" applyFill="1" applyBorder="1" applyAlignment="1">
      <alignment horizontal="center"/>
    </xf>
    <xf numFmtId="0" fontId="0" fillId="2" borderId="35" xfId="0" applyFont="1" applyFill="1" applyBorder="1" applyAlignment="1">
      <alignment horizontal="center" vertical="center"/>
    </xf>
    <xf numFmtId="0" fontId="2" fillId="15" borderId="36" xfId="0" applyFont="1" applyFill="1" applyBorder="1" applyAlignment="1">
      <alignment horizontal="center" vertical="center"/>
    </xf>
    <xf numFmtId="0" fontId="0" fillId="15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1" fontId="0" fillId="15" borderId="2" xfId="0" applyNumberFormat="1" applyFont="1" applyFill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2" fillId="15" borderId="38" xfId="0" applyFont="1" applyFill="1" applyBorder="1" applyAlignment="1">
      <alignment horizontal="center" vertical="center"/>
    </xf>
    <xf numFmtId="0" fontId="0" fillId="15" borderId="7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1" fontId="0" fillId="15" borderId="7" xfId="0" applyNumberFormat="1" applyFont="1" applyFill="1" applyBorder="1" applyAlignment="1">
      <alignment horizontal="center" vertical="center"/>
    </xf>
    <xf numFmtId="1" fontId="0" fillId="15" borderId="22" xfId="0" applyNumberFormat="1" applyFont="1" applyFill="1" applyBorder="1" applyAlignment="1">
      <alignment horizontal="center" vertical="center"/>
    </xf>
    <xf numFmtId="0" fontId="2" fillId="15" borderId="25" xfId="0" applyFont="1" applyFill="1" applyBorder="1" applyAlignment="1">
      <alignment horizontal="center" vertical="center"/>
    </xf>
    <xf numFmtId="0" fontId="30" fillId="0" borderId="7" xfId="2" applyFont="1" applyBorder="1" applyAlignment="1">
      <alignment horizontal="center"/>
    </xf>
    <xf numFmtId="0" fontId="24" fillId="6" borderId="37" xfId="2" applyFont="1" applyFill="1" applyBorder="1" applyAlignment="1">
      <alignment horizontal="center"/>
    </xf>
    <xf numFmtId="0" fontId="27" fillId="0" borderId="6" xfId="0" applyFont="1" applyBorder="1" applyAlignment="1">
      <alignment horizontal="justify" vertical="center" wrapText="1"/>
    </xf>
    <xf numFmtId="0" fontId="4" fillId="0" borderId="10" xfId="0" applyFont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24" fillId="6" borderId="8" xfId="2" applyFont="1" applyFill="1" applyBorder="1" applyAlignment="1">
      <alignment horizontal="center"/>
    </xf>
    <xf numFmtId="0" fontId="30" fillId="15" borderId="38" xfId="2" applyFont="1" applyFill="1" applyBorder="1" applyAlignment="1">
      <alignment horizontal="center" vertical="center"/>
    </xf>
    <xf numFmtId="0" fontId="0" fillId="15" borderId="0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1" fontId="0" fillId="15" borderId="0" xfId="0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0" fillId="16" borderId="2" xfId="0" applyFont="1" applyFill="1" applyBorder="1" applyAlignment="1">
      <alignment horizontal="center" vertical="center"/>
    </xf>
    <xf numFmtId="1" fontId="2" fillId="16" borderId="2" xfId="0" applyNumberFormat="1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0" fillId="16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" fontId="2" fillId="16" borderId="7" xfId="0" applyNumberFormat="1" applyFont="1" applyFill="1" applyBorder="1" applyAlignment="1">
      <alignment horizontal="center" vertical="center"/>
    </xf>
    <xf numFmtId="1" fontId="0" fillId="16" borderId="7" xfId="0" applyNumberFormat="1" applyFont="1" applyFill="1" applyBorder="1" applyAlignment="1">
      <alignment horizontal="center" vertical="center"/>
    </xf>
    <xf numFmtId="0" fontId="27" fillId="0" borderId="6" xfId="0" applyFont="1" applyBorder="1" applyAlignment="1">
      <alignment wrapText="1"/>
    </xf>
    <xf numFmtId="0" fontId="17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16" borderId="3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0" fillId="17" borderId="36" xfId="0" applyFont="1" applyFill="1" applyBorder="1" applyAlignment="1">
      <alignment horizontal="center" vertical="center"/>
    </xf>
    <xf numFmtId="0" fontId="24" fillId="17" borderId="2" xfId="0" applyFont="1" applyFill="1" applyBorder="1" applyAlignment="1">
      <alignment horizontal="center" vertical="center"/>
    </xf>
    <xf numFmtId="0" fontId="30" fillId="17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0" fillId="17" borderId="38" xfId="0" applyFont="1" applyFill="1" applyBorder="1" applyAlignment="1">
      <alignment horizontal="center" vertical="center"/>
    </xf>
    <xf numFmtId="0" fontId="24" fillId="17" borderId="7" xfId="0" applyFont="1" applyFill="1" applyBorder="1" applyAlignment="1">
      <alignment horizontal="center" vertical="center"/>
    </xf>
    <xf numFmtId="0" fontId="30" fillId="17" borderId="7" xfId="0" applyFont="1" applyFill="1" applyBorder="1" applyAlignment="1">
      <alignment horizontal="center" vertical="center"/>
    </xf>
    <xf numFmtId="0" fontId="24" fillId="17" borderId="38" xfId="0" applyFont="1" applyFill="1" applyBorder="1" applyAlignment="1">
      <alignment horizontal="center" vertical="center"/>
    </xf>
    <xf numFmtId="0" fontId="0" fillId="17" borderId="7" xfId="0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4" fillId="18" borderId="10" xfId="0" applyFont="1" applyFill="1" applyBorder="1" applyAlignment="1">
      <alignment horizontal="center" vertical="center"/>
    </xf>
    <xf numFmtId="0" fontId="30" fillId="17" borderId="39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3" fillId="11" borderId="41" xfId="0" applyFont="1" applyFill="1" applyBorder="1" applyAlignment="1">
      <alignment horizontal="center" vertical="center"/>
    </xf>
    <xf numFmtId="0" fontId="0" fillId="17" borderId="22" xfId="0" applyFont="1" applyFill="1" applyBorder="1" applyAlignment="1">
      <alignment horizontal="center" vertical="center"/>
    </xf>
    <xf numFmtId="0" fontId="2" fillId="17" borderId="22" xfId="0" applyFont="1" applyFill="1" applyBorder="1" applyAlignment="1">
      <alignment horizontal="center" vertical="center"/>
    </xf>
    <xf numFmtId="0" fontId="30" fillId="2" borderId="7" xfId="2" applyFont="1" applyFill="1" applyBorder="1" applyAlignment="1">
      <alignment horizontal="center"/>
    </xf>
    <xf numFmtId="0" fontId="27" fillId="0" borderId="0" xfId="0" applyFont="1" applyBorder="1" applyAlignment="1">
      <alignment vertical="center" wrapText="1"/>
    </xf>
    <xf numFmtId="0" fontId="2" fillId="17" borderId="8" xfId="0" applyFont="1" applyFill="1" applyBorder="1" applyAlignment="1">
      <alignment horizontal="center" vertical="center"/>
    </xf>
    <xf numFmtId="0" fontId="30" fillId="0" borderId="22" xfId="2" applyFont="1" applyBorder="1" applyAlignment="1">
      <alignment horizontal="center" vertical="center"/>
    </xf>
    <xf numFmtId="0" fontId="0" fillId="0" borderId="40" xfId="0" applyFont="1" applyBorder="1" applyAlignment="1">
      <alignment vertical="center" wrapText="1"/>
    </xf>
    <xf numFmtId="0" fontId="2" fillId="19" borderId="2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0" fillId="19" borderId="2" xfId="0" applyFont="1" applyFill="1" applyBorder="1" applyAlignment="1">
      <alignment horizontal="center" vertical="center"/>
    </xf>
    <xf numFmtId="0" fontId="2" fillId="19" borderId="7" xfId="0" applyFont="1" applyFill="1" applyBorder="1" applyAlignment="1">
      <alignment horizontal="center" vertical="center"/>
    </xf>
    <xf numFmtId="0" fontId="0" fillId="19" borderId="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9" fillId="0" borderId="11" xfId="0" applyFont="1" applyBorder="1" applyAlignment="1">
      <alignment vertical="center" wrapText="1"/>
    </xf>
    <xf numFmtId="0" fontId="3" fillId="11" borderId="2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0" fillId="19" borderId="8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20" borderId="36" xfId="0" applyFont="1" applyFill="1" applyBorder="1" applyAlignment="1">
      <alignment horizontal="center" vertical="center"/>
    </xf>
    <xf numFmtId="0" fontId="0" fillId="20" borderId="2" xfId="0" applyFont="1" applyFill="1" applyBorder="1" applyAlignment="1">
      <alignment horizontal="center" vertical="center"/>
    </xf>
    <xf numFmtId="0" fontId="2" fillId="20" borderId="2" xfId="0" applyFont="1" applyFill="1" applyBorder="1" applyAlignment="1">
      <alignment horizontal="center" vertical="center"/>
    </xf>
    <xf numFmtId="0" fontId="2" fillId="20" borderId="43" xfId="0" applyFont="1" applyFill="1" applyBorder="1" applyAlignment="1">
      <alignment horizontal="center" vertical="center"/>
    </xf>
    <xf numFmtId="0" fontId="0" fillId="20" borderId="25" xfId="0" applyFont="1" applyFill="1" applyBorder="1" applyAlignment="1">
      <alignment horizontal="center" vertical="center"/>
    </xf>
    <xf numFmtId="0" fontId="2" fillId="20" borderId="25" xfId="0" applyFont="1" applyFill="1" applyBorder="1" applyAlignment="1">
      <alignment horizontal="center" vertical="center"/>
    </xf>
    <xf numFmtId="0" fontId="2" fillId="20" borderId="38" xfId="0" applyFont="1" applyFill="1" applyBorder="1" applyAlignment="1">
      <alignment horizontal="center" vertical="center"/>
    </xf>
    <xf numFmtId="0" fontId="31" fillId="0" borderId="6" xfId="0" applyFont="1" applyBorder="1" applyAlignment="1">
      <alignment vertical="center" wrapText="1"/>
    </xf>
    <xf numFmtId="0" fontId="0" fillId="20" borderId="7" xfId="0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center" vertical="center"/>
    </xf>
    <xf numFmtId="0" fontId="2" fillId="20" borderId="22" xfId="0" applyFont="1" applyFill="1" applyBorder="1" applyAlignment="1">
      <alignment horizontal="center" vertical="center"/>
    </xf>
    <xf numFmtId="0" fontId="0" fillId="20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32" fillId="20" borderId="38" xfId="0" applyFont="1" applyFill="1" applyBorder="1" applyAlignment="1">
      <alignment horizontal="center" vertical="center"/>
    </xf>
    <xf numFmtId="0" fontId="31" fillId="0" borderId="11" xfId="0" applyFont="1" applyBorder="1" applyAlignment="1">
      <alignment vertical="center" wrapText="1"/>
    </xf>
    <xf numFmtId="0" fontId="0" fillId="20" borderId="8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2" fillId="21" borderId="36" xfId="0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0" fillId="21" borderId="2" xfId="0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center" vertical="center"/>
    </xf>
    <xf numFmtId="0" fontId="2" fillId="21" borderId="38" xfId="0" applyFont="1" applyFill="1" applyBorder="1" applyAlignment="1">
      <alignment horizontal="center" vertical="center"/>
    </xf>
    <xf numFmtId="0" fontId="0" fillId="21" borderId="7" xfId="0" applyFont="1" applyFill="1" applyBorder="1" applyAlignment="1">
      <alignment horizontal="center" vertical="center"/>
    </xf>
    <xf numFmtId="0" fontId="2" fillId="21" borderId="7" xfId="0" applyFont="1" applyFill="1" applyBorder="1" applyAlignment="1">
      <alignment horizontal="center" vertical="center"/>
    </xf>
    <xf numFmtId="0" fontId="2" fillId="22" borderId="36" xfId="0" applyFont="1" applyFill="1" applyBorder="1" applyAlignment="1">
      <alignment horizontal="center" vertical="center"/>
    </xf>
    <xf numFmtId="0" fontId="0" fillId="22" borderId="2" xfId="0" applyFont="1" applyFill="1" applyBorder="1" applyAlignment="1">
      <alignment horizontal="center" vertical="center"/>
    </xf>
    <xf numFmtId="0" fontId="2" fillId="22" borderId="2" xfId="0" applyFont="1" applyFill="1" applyBorder="1" applyAlignment="1">
      <alignment horizontal="center" vertical="center"/>
    </xf>
    <xf numFmtId="0" fontId="2" fillId="22" borderId="38" xfId="0" applyFont="1" applyFill="1" applyBorder="1" applyAlignment="1">
      <alignment horizontal="center" vertical="center"/>
    </xf>
    <xf numFmtId="0" fontId="0" fillId="22" borderId="7" xfId="0" applyFont="1" applyFill="1" applyBorder="1" applyAlignment="1">
      <alignment horizontal="center" vertical="center"/>
    </xf>
    <xf numFmtId="0" fontId="2" fillId="22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textRotation="90" wrapText="1"/>
    </xf>
    <xf numFmtId="0" fontId="35" fillId="2" borderId="7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/>
    </xf>
    <xf numFmtId="0" fontId="20" fillId="0" borderId="2" xfId="2" applyFont="1" applyBorder="1" applyAlignment="1">
      <alignment horizontal="center" vertical="center"/>
    </xf>
    <xf numFmtId="0" fontId="20" fillId="0" borderId="2" xfId="2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top"/>
    </xf>
    <xf numFmtId="0" fontId="4" fillId="15" borderId="2" xfId="0" applyFont="1" applyFill="1" applyBorder="1" applyAlignment="1">
      <alignment vertical="top" wrapText="1"/>
    </xf>
    <xf numFmtId="0" fontId="4" fillId="15" borderId="2" xfId="0" applyNumberFormat="1" applyFont="1" applyFill="1" applyBorder="1" applyAlignment="1">
      <alignment horizontal="center" vertical="top"/>
    </xf>
    <xf numFmtId="0" fontId="4" fillId="15" borderId="2" xfId="0" applyNumberFormat="1" applyFont="1" applyFill="1" applyBorder="1" applyAlignment="1">
      <alignment vertical="top"/>
    </xf>
    <xf numFmtId="0" fontId="4" fillId="15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7" fillId="0" borderId="4" xfId="1" applyFont="1" applyBorder="1" applyAlignment="1">
      <alignment horizontal="center" vertical="center"/>
    </xf>
    <xf numFmtId="9" fontId="19" fillId="0" borderId="3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19" fillId="2" borderId="7" xfId="0" applyFont="1" applyFill="1" applyBorder="1" applyAlignment="1">
      <alignment vertical="top" wrapText="1"/>
    </xf>
    <xf numFmtId="0" fontId="4" fillId="15" borderId="7" xfId="0" applyFont="1" applyFill="1" applyBorder="1" applyAlignment="1">
      <alignment horizontal="center" vertical="top"/>
    </xf>
    <xf numFmtId="0" fontId="4" fillId="15" borderId="7" xfId="0" applyFont="1" applyFill="1" applyBorder="1" applyAlignment="1">
      <alignment vertical="top" wrapText="1"/>
    </xf>
    <xf numFmtId="0" fontId="4" fillId="15" borderId="7" xfId="0" applyNumberFormat="1" applyFont="1" applyFill="1" applyBorder="1" applyAlignment="1">
      <alignment horizontal="center" vertical="top"/>
    </xf>
    <xf numFmtId="0" fontId="4" fillId="15" borderId="7" xfId="0" applyNumberFormat="1" applyFont="1" applyFill="1" applyBorder="1" applyAlignment="1">
      <alignment vertical="top"/>
    </xf>
    <xf numFmtId="0" fontId="4" fillId="15" borderId="7" xfId="0" applyFont="1" applyFill="1" applyBorder="1" applyAlignment="1">
      <alignment horizontal="center" vertical="center"/>
    </xf>
    <xf numFmtId="9" fontId="19" fillId="0" borderId="8" xfId="1" applyFont="1" applyBorder="1" applyAlignment="1">
      <alignment horizontal="center" vertical="center"/>
    </xf>
    <xf numFmtId="0" fontId="36" fillId="15" borderId="7" xfId="0" applyNumberFormat="1" applyFont="1" applyFill="1" applyBorder="1" applyAlignment="1">
      <alignment horizontal="center" vertical="top"/>
    </xf>
    <xf numFmtId="0" fontId="20" fillId="2" borderId="7" xfId="2" applyFont="1" applyFill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9" fontId="7" fillId="0" borderId="38" xfId="1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19" fillId="2" borderId="44" xfId="0" applyFont="1" applyFill="1" applyBorder="1" applyAlignment="1">
      <alignment vertical="top" wrapText="1"/>
    </xf>
    <xf numFmtId="0" fontId="4" fillId="0" borderId="25" xfId="0" applyFont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4" fillId="23" borderId="25" xfId="0" applyFont="1" applyFill="1" applyBorder="1" applyAlignment="1">
      <alignment horizontal="center" vertical="top"/>
    </xf>
    <xf numFmtId="0" fontId="4" fillId="23" borderId="25" xfId="0" applyFont="1" applyFill="1" applyBorder="1" applyAlignment="1">
      <alignment vertical="top" wrapText="1"/>
    </xf>
    <xf numFmtId="0" fontId="4" fillId="23" borderId="25" xfId="0" applyNumberFormat="1" applyFont="1" applyFill="1" applyBorder="1" applyAlignment="1">
      <alignment horizontal="center" vertical="top"/>
    </xf>
    <xf numFmtId="0" fontId="4" fillId="23" borderId="25" xfId="0" applyNumberFormat="1" applyFont="1" applyFill="1" applyBorder="1" applyAlignment="1">
      <alignment vertical="top"/>
    </xf>
    <xf numFmtId="0" fontId="19" fillId="23" borderId="2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top" wrapText="1"/>
    </xf>
    <xf numFmtId="0" fontId="4" fillId="23" borderId="7" xfId="0" applyFont="1" applyFill="1" applyBorder="1" applyAlignment="1">
      <alignment horizontal="center" vertical="top"/>
    </xf>
    <xf numFmtId="0" fontId="4" fillId="23" borderId="7" xfId="0" applyFont="1" applyFill="1" applyBorder="1" applyAlignment="1">
      <alignment vertical="top" wrapText="1"/>
    </xf>
    <xf numFmtId="0" fontId="7" fillId="24" borderId="7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25" borderId="7" xfId="0" applyFont="1" applyFill="1" applyBorder="1" applyAlignment="1">
      <alignment vertical="top" wrapText="1"/>
    </xf>
    <xf numFmtId="0" fontId="5" fillId="6" borderId="7" xfId="2" applyFont="1" applyFill="1" applyBorder="1" applyAlignment="1">
      <alignment horizontal="center"/>
    </xf>
    <xf numFmtId="0" fontId="4" fillId="23" borderId="7" xfId="0" applyNumberFormat="1" applyFont="1" applyFill="1" applyBorder="1" applyAlignment="1">
      <alignment horizontal="center" vertical="top"/>
    </xf>
    <xf numFmtId="0" fontId="4" fillId="23" borderId="7" xfId="0" applyNumberFormat="1" applyFont="1" applyFill="1" applyBorder="1" applyAlignment="1">
      <alignment vertical="top"/>
    </xf>
    <xf numFmtId="0" fontId="19" fillId="23" borderId="7" xfId="0" applyFont="1" applyFill="1" applyBorder="1" applyAlignment="1">
      <alignment horizontal="center" vertical="center"/>
    </xf>
    <xf numFmtId="0" fontId="20" fillId="2" borderId="22" xfId="2" applyFont="1" applyFill="1" applyBorder="1" applyAlignment="1">
      <alignment horizontal="center" vertical="center"/>
    </xf>
    <xf numFmtId="0" fontId="36" fillId="23" borderId="7" xfId="0" applyNumberFormat="1" applyFont="1" applyFill="1" applyBorder="1" applyAlignment="1">
      <alignment horizontal="center" vertical="top"/>
    </xf>
    <xf numFmtId="0" fontId="0" fillId="23" borderId="7" xfId="0" applyFont="1" applyFill="1" applyBorder="1" applyAlignment="1">
      <alignment horizontal="center"/>
    </xf>
    <xf numFmtId="0" fontId="20" fillId="0" borderId="12" xfId="2" applyFont="1" applyBorder="1" applyAlignment="1">
      <alignment horizontal="center" vertical="center"/>
    </xf>
    <xf numFmtId="0" fontId="19" fillId="2" borderId="8" xfId="0" applyFont="1" applyFill="1" applyBorder="1" applyAlignment="1">
      <alignment vertical="top" wrapText="1"/>
    </xf>
    <xf numFmtId="0" fontId="20" fillId="2" borderId="25" xfId="2" applyFont="1" applyFill="1" applyBorder="1" applyAlignment="1">
      <alignment horizontal="center"/>
    </xf>
    <xf numFmtId="0" fontId="4" fillId="2" borderId="25" xfId="0" applyFont="1" applyFill="1" applyBorder="1" applyAlignment="1">
      <alignment vertical="top" wrapText="1"/>
    </xf>
    <xf numFmtId="0" fontId="4" fillId="25" borderId="25" xfId="0" applyFont="1" applyFill="1" applyBorder="1" applyAlignment="1">
      <alignment horizontal="center" vertical="top"/>
    </xf>
    <xf numFmtId="0" fontId="4" fillId="25" borderId="25" xfId="0" applyFont="1" applyFill="1" applyBorder="1" applyAlignment="1">
      <alignment vertical="top" wrapText="1"/>
    </xf>
    <xf numFmtId="0" fontId="4" fillId="25" borderId="25" xfId="0" applyNumberFormat="1" applyFont="1" applyFill="1" applyBorder="1" applyAlignment="1">
      <alignment horizontal="center" vertical="top"/>
    </xf>
    <xf numFmtId="0" fontId="36" fillId="25" borderId="25" xfId="0" applyNumberFormat="1" applyFont="1" applyFill="1" applyBorder="1" applyAlignment="1">
      <alignment horizontal="center" vertical="top"/>
    </xf>
    <xf numFmtId="0" fontId="4" fillId="25" borderId="25" xfId="0" applyNumberFormat="1" applyFont="1" applyFill="1" applyBorder="1" applyAlignment="1">
      <alignment vertical="top"/>
    </xf>
    <xf numFmtId="0" fontId="19" fillId="25" borderId="25" xfId="0" applyFont="1" applyFill="1" applyBorder="1" applyAlignment="1">
      <alignment horizontal="center" vertical="center"/>
    </xf>
    <xf numFmtId="0" fontId="20" fillId="2" borderId="7" xfId="2" applyFont="1" applyFill="1" applyBorder="1" applyAlignment="1">
      <alignment horizontal="center"/>
    </xf>
    <xf numFmtId="0" fontId="4" fillId="2" borderId="7" xfId="0" applyFont="1" applyFill="1" applyBorder="1" applyAlignment="1">
      <alignment vertical="top" wrapText="1"/>
    </xf>
    <xf numFmtId="0" fontId="4" fillId="25" borderId="7" xfId="0" applyFont="1" applyFill="1" applyBorder="1" applyAlignment="1">
      <alignment horizontal="center" vertical="top"/>
    </xf>
    <xf numFmtId="0" fontId="4" fillId="25" borderId="7" xfId="0" applyFont="1" applyFill="1" applyBorder="1" applyAlignment="1">
      <alignment vertical="top" wrapText="1"/>
    </xf>
    <xf numFmtId="0" fontId="4" fillId="25" borderId="7" xfId="0" applyNumberFormat="1" applyFont="1" applyFill="1" applyBorder="1" applyAlignment="1">
      <alignment horizontal="center" vertical="top"/>
    </xf>
    <xf numFmtId="0" fontId="5" fillId="25" borderId="7" xfId="0" applyNumberFormat="1" applyFont="1" applyFill="1" applyBorder="1" applyAlignment="1">
      <alignment horizontal="center" vertical="top"/>
    </xf>
    <xf numFmtId="0" fontId="5" fillId="25" borderId="7" xfId="0" applyNumberFormat="1" applyFont="1" applyFill="1" applyBorder="1" applyAlignment="1">
      <alignment vertical="top"/>
    </xf>
    <xf numFmtId="0" fontId="20" fillId="25" borderId="7" xfId="0" applyFont="1" applyFill="1" applyBorder="1" applyAlignment="1">
      <alignment horizontal="center" vertical="center"/>
    </xf>
    <xf numFmtId="0" fontId="4" fillId="25" borderId="7" xfId="0" applyNumberFormat="1" applyFont="1" applyFill="1" applyBorder="1" applyAlignment="1">
      <alignment vertical="top"/>
    </xf>
    <xf numFmtId="0" fontId="19" fillId="25" borderId="7" xfId="0" applyFont="1" applyFill="1" applyBorder="1" applyAlignment="1">
      <alignment horizontal="center" vertical="center"/>
    </xf>
    <xf numFmtId="0" fontId="19" fillId="25" borderId="22" xfId="0" applyFont="1" applyFill="1" applyBorder="1" applyAlignment="1">
      <alignment horizontal="center" vertical="center"/>
    </xf>
    <xf numFmtId="0" fontId="20" fillId="0" borderId="25" xfId="2" applyFont="1" applyBorder="1" applyAlignment="1">
      <alignment horizontal="center"/>
    </xf>
    <xf numFmtId="0" fontId="4" fillId="26" borderId="25" xfId="0" applyFont="1" applyFill="1" applyBorder="1" applyAlignment="1">
      <alignment horizontal="center" vertical="top"/>
    </xf>
    <xf numFmtId="0" fontId="4" fillId="26" borderId="25" xfId="0" applyFont="1" applyFill="1" applyBorder="1" applyAlignment="1">
      <alignment vertical="top" wrapText="1"/>
    </xf>
    <xf numFmtId="0" fontId="4" fillId="26" borderId="25" xfId="0" applyNumberFormat="1" applyFont="1" applyFill="1" applyBorder="1" applyAlignment="1">
      <alignment horizontal="center" vertical="top"/>
    </xf>
    <xf numFmtId="0" fontId="4" fillId="26" borderId="25" xfId="0" applyNumberFormat="1" applyFont="1" applyFill="1" applyBorder="1" applyAlignment="1">
      <alignment vertical="top"/>
    </xf>
    <xf numFmtId="0" fontId="4" fillId="26" borderId="25" xfId="0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top"/>
    </xf>
    <xf numFmtId="0" fontId="4" fillId="26" borderId="7" xfId="0" applyFont="1" applyFill="1" applyBorder="1" applyAlignment="1">
      <alignment vertical="top" wrapText="1"/>
    </xf>
    <xf numFmtId="0" fontId="4" fillId="26" borderId="7" xfId="0" applyNumberFormat="1" applyFont="1" applyFill="1" applyBorder="1" applyAlignment="1">
      <alignment horizontal="center" vertical="top"/>
    </xf>
    <xf numFmtId="0" fontId="4" fillId="26" borderId="7" xfId="0" applyNumberFormat="1" applyFont="1" applyFill="1" applyBorder="1" applyAlignment="1">
      <alignment vertical="top"/>
    </xf>
    <xf numFmtId="0" fontId="4" fillId="26" borderId="7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0" fillId="0" borderId="38" xfId="2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/>
    </xf>
    <xf numFmtId="0" fontId="4" fillId="27" borderId="25" xfId="0" applyFont="1" applyFill="1" applyBorder="1" applyAlignment="1">
      <alignment horizontal="center" vertical="top"/>
    </xf>
    <xf numFmtId="0" fontId="4" fillId="27" borderId="25" xfId="0" applyFont="1" applyFill="1" applyBorder="1" applyAlignment="1">
      <alignment vertical="top" wrapText="1"/>
    </xf>
    <xf numFmtId="0" fontId="4" fillId="27" borderId="25" xfId="0" applyNumberFormat="1" applyFont="1" applyFill="1" applyBorder="1" applyAlignment="1">
      <alignment horizontal="center" vertical="top"/>
    </xf>
    <xf numFmtId="0" fontId="4" fillId="27" borderId="25" xfId="0" applyNumberFormat="1" applyFont="1" applyFill="1" applyBorder="1" applyAlignment="1">
      <alignment vertical="top"/>
    </xf>
    <xf numFmtId="0" fontId="20" fillId="27" borderId="25" xfId="0" applyFont="1" applyFill="1" applyBorder="1" applyAlignment="1">
      <alignment horizontal="center" vertical="center"/>
    </xf>
    <xf numFmtId="0" fontId="4" fillId="27" borderId="7" xfId="0" applyFont="1" applyFill="1" applyBorder="1" applyAlignment="1">
      <alignment horizontal="center" vertical="top"/>
    </xf>
    <xf numFmtId="0" fontId="4" fillId="27" borderId="7" xfId="0" applyFont="1" applyFill="1" applyBorder="1" applyAlignment="1">
      <alignment vertical="top" wrapText="1"/>
    </xf>
    <xf numFmtId="0" fontId="4" fillId="27" borderId="7" xfId="0" applyNumberFormat="1" applyFont="1" applyFill="1" applyBorder="1" applyAlignment="1">
      <alignment horizontal="center" vertical="top"/>
    </xf>
    <xf numFmtId="0" fontId="4" fillId="27" borderId="7" xfId="0" applyNumberFormat="1" applyFont="1" applyFill="1" applyBorder="1" applyAlignment="1">
      <alignment vertical="top"/>
    </xf>
    <xf numFmtId="0" fontId="20" fillId="27" borderId="7" xfId="0" applyFont="1" applyFill="1" applyBorder="1" applyAlignment="1">
      <alignment horizontal="center" vertical="center"/>
    </xf>
    <xf numFmtId="0" fontId="36" fillId="27" borderId="44" xfId="0" applyFont="1" applyFill="1" applyBorder="1" applyAlignment="1">
      <alignment vertical="top" wrapText="1"/>
    </xf>
    <xf numFmtId="0" fontId="0" fillId="27" borderId="7" xfId="0" applyFill="1" applyBorder="1"/>
    <xf numFmtId="0" fontId="4" fillId="27" borderId="7" xfId="0" applyFont="1" applyFill="1" applyBorder="1" applyAlignment="1">
      <alignment horizontal="center"/>
    </xf>
    <xf numFmtId="0" fontId="4" fillId="27" borderId="7" xfId="0" applyFont="1" applyFill="1" applyBorder="1" applyAlignment="1">
      <alignment horizontal="right"/>
    </xf>
    <xf numFmtId="0" fontId="4" fillId="28" borderId="25" xfId="0" applyFont="1" applyFill="1" applyBorder="1" applyAlignment="1">
      <alignment horizontal="center" vertical="top"/>
    </xf>
    <xf numFmtId="0" fontId="4" fillId="28" borderId="25" xfId="0" applyFont="1" applyFill="1" applyBorder="1" applyAlignment="1">
      <alignment vertical="top" wrapText="1"/>
    </xf>
    <xf numFmtId="0" fontId="4" fillId="28" borderId="25" xfId="0" applyNumberFormat="1" applyFont="1" applyFill="1" applyBorder="1" applyAlignment="1">
      <alignment horizontal="center" vertical="top"/>
    </xf>
    <xf numFmtId="0" fontId="4" fillId="28" borderId="25" xfId="0" applyNumberFormat="1" applyFont="1" applyFill="1" applyBorder="1" applyAlignment="1">
      <alignment vertical="top"/>
    </xf>
    <xf numFmtId="0" fontId="19" fillId="28" borderId="25" xfId="0" applyFont="1" applyFill="1" applyBorder="1" applyAlignment="1">
      <alignment horizontal="center" vertical="center"/>
    </xf>
    <xf numFmtId="0" fontId="4" fillId="28" borderId="7" xfId="0" applyFont="1" applyFill="1" applyBorder="1" applyAlignment="1">
      <alignment horizontal="center" vertical="top"/>
    </xf>
    <xf numFmtId="0" fontId="4" fillId="28" borderId="7" xfId="0" applyFont="1" applyFill="1" applyBorder="1" applyAlignment="1">
      <alignment vertical="top" wrapText="1"/>
    </xf>
    <xf numFmtId="0" fontId="4" fillId="28" borderId="7" xfId="0" applyNumberFormat="1" applyFont="1" applyFill="1" applyBorder="1" applyAlignment="1">
      <alignment horizontal="center" vertical="top"/>
    </xf>
    <xf numFmtId="0" fontId="4" fillId="28" borderId="7" xfId="0" applyNumberFormat="1" applyFont="1" applyFill="1" applyBorder="1" applyAlignment="1">
      <alignment vertical="top"/>
    </xf>
    <xf numFmtId="0" fontId="19" fillId="28" borderId="7" xfId="0" applyFont="1" applyFill="1" applyBorder="1" applyAlignment="1">
      <alignment horizontal="center" vertical="center"/>
    </xf>
    <xf numFmtId="0" fontId="36" fillId="28" borderId="7" xfId="0" applyFont="1" applyFill="1" applyBorder="1" applyAlignment="1">
      <alignment vertical="top" wrapText="1"/>
    </xf>
    <xf numFmtId="0" fontId="4" fillId="28" borderId="7" xfId="0" applyFont="1" applyFill="1" applyBorder="1" applyAlignment="1">
      <alignment horizontal="center"/>
    </xf>
    <xf numFmtId="0" fontId="4" fillId="28" borderId="7" xfId="0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29" borderId="25" xfId="0" applyFont="1" applyFill="1" applyBorder="1" applyAlignment="1">
      <alignment horizontal="center" vertical="top"/>
    </xf>
    <xf numFmtId="0" fontId="4" fillId="29" borderId="25" xfId="0" applyFont="1" applyFill="1" applyBorder="1" applyAlignment="1">
      <alignment vertical="top" wrapText="1"/>
    </xf>
    <xf numFmtId="0" fontId="4" fillId="29" borderId="25" xfId="0" applyNumberFormat="1" applyFont="1" applyFill="1" applyBorder="1" applyAlignment="1">
      <alignment horizontal="center" vertical="top"/>
    </xf>
    <xf numFmtId="0" fontId="4" fillId="29" borderId="25" xfId="0" applyNumberFormat="1" applyFont="1" applyFill="1" applyBorder="1" applyAlignment="1">
      <alignment vertical="top"/>
    </xf>
    <xf numFmtId="0" fontId="19" fillId="29" borderId="45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vertical="top" wrapText="1"/>
    </xf>
    <xf numFmtId="0" fontId="4" fillId="29" borderId="7" xfId="0" applyFont="1" applyFill="1" applyBorder="1" applyAlignment="1">
      <alignment horizontal="center" vertical="top"/>
    </xf>
    <xf numFmtId="0" fontId="36" fillId="29" borderId="7" xfId="0" applyFont="1" applyFill="1" applyBorder="1" applyAlignment="1">
      <alignment vertical="top" wrapText="1"/>
    </xf>
    <xf numFmtId="0" fontId="4" fillId="29" borderId="7" xfId="0" applyNumberFormat="1" applyFont="1" applyFill="1" applyBorder="1" applyAlignment="1">
      <alignment horizontal="center" vertical="top"/>
    </xf>
    <xf numFmtId="0" fontId="4" fillId="29" borderId="7" xfId="0" applyNumberFormat="1" applyFont="1" applyFill="1" applyBorder="1" applyAlignment="1">
      <alignment vertical="top"/>
    </xf>
    <xf numFmtId="0" fontId="19" fillId="29" borderId="7" xfId="0" applyFont="1" applyFill="1" applyBorder="1" applyAlignment="1">
      <alignment horizontal="center" vertical="center"/>
    </xf>
    <xf numFmtId="0" fontId="4" fillId="29" borderId="7" xfId="0" applyFont="1" applyFill="1" applyBorder="1" applyAlignment="1">
      <alignment vertical="top" wrapText="1"/>
    </xf>
    <xf numFmtId="0" fontId="36" fillId="29" borderId="7" xfId="0" applyNumberFormat="1" applyFont="1" applyFill="1" applyBorder="1" applyAlignment="1">
      <alignment horizontal="center" vertical="top"/>
    </xf>
    <xf numFmtId="0" fontId="5" fillId="29" borderId="7" xfId="0" applyFont="1" applyFill="1" applyBorder="1" applyAlignment="1">
      <alignment vertical="top" wrapText="1"/>
    </xf>
    <xf numFmtId="0" fontId="5" fillId="29" borderId="7" xfId="0" applyNumberFormat="1" applyFont="1" applyFill="1" applyBorder="1" applyAlignment="1">
      <alignment horizontal="center" vertical="top"/>
    </xf>
    <xf numFmtId="0" fontId="37" fillId="15" borderId="7" xfId="0" applyFont="1" applyFill="1" applyBorder="1" applyAlignment="1">
      <alignment horizontal="center" vertical="top" wrapText="1"/>
    </xf>
    <xf numFmtId="0" fontId="36" fillId="15" borderId="7" xfId="0" applyFont="1" applyFill="1" applyBorder="1" applyAlignment="1">
      <alignment horizontal="center" vertical="top" wrapText="1"/>
    </xf>
    <xf numFmtId="0" fontId="36" fillId="25" borderId="25" xfId="0" applyFont="1" applyFill="1" applyBorder="1" applyAlignment="1">
      <alignment vertical="top" wrapText="1"/>
    </xf>
    <xf numFmtId="0" fontId="36" fillId="25" borderId="7" xfId="0" applyNumberFormat="1" applyFont="1" applyFill="1" applyBorder="1" applyAlignment="1">
      <alignment horizontal="center" vertical="top"/>
    </xf>
    <xf numFmtId="0" fontId="4" fillId="30" borderId="25" xfId="0" applyFont="1" applyFill="1" applyBorder="1" applyAlignment="1">
      <alignment horizontal="center" vertical="top"/>
    </xf>
    <xf numFmtId="0" fontId="36" fillId="30" borderId="25" xfId="0" applyFont="1" applyFill="1" applyBorder="1" applyAlignment="1">
      <alignment vertical="top" wrapText="1"/>
    </xf>
    <xf numFmtId="0" fontId="4" fillId="30" borderId="25" xfId="0" applyNumberFormat="1" applyFont="1" applyFill="1" applyBorder="1" applyAlignment="1">
      <alignment horizontal="center" vertical="top"/>
    </xf>
    <xf numFmtId="0" fontId="4" fillId="30" borderId="25" xfId="0" applyNumberFormat="1" applyFont="1" applyFill="1" applyBorder="1" applyAlignment="1">
      <alignment vertical="top"/>
    </xf>
    <xf numFmtId="0" fontId="19" fillId="30" borderId="25" xfId="0" applyFont="1" applyFill="1" applyBorder="1" applyAlignment="1">
      <alignment horizontal="center" vertical="center"/>
    </xf>
    <xf numFmtId="0" fontId="4" fillId="30" borderId="7" xfId="0" applyFont="1" applyFill="1" applyBorder="1" applyAlignment="1">
      <alignment horizontal="center" vertical="top"/>
    </xf>
    <xf numFmtId="0" fontId="4" fillId="30" borderId="7" xfId="0" applyFont="1" applyFill="1" applyBorder="1" applyAlignment="1">
      <alignment vertical="top" wrapText="1"/>
    </xf>
    <xf numFmtId="0" fontId="4" fillId="30" borderId="7" xfId="0" applyNumberFormat="1" applyFont="1" applyFill="1" applyBorder="1" applyAlignment="1">
      <alignment horizontal="center" vertical="top"/>
    </xf>
    <xf numFmtId="0" fontId="4" fillId="30" borderId="7" xfId="0" applyNumberFormat="1" applyFont="1" applyFill="1" applyBorder="1" applyAlignment="1">
      <alignment vertical="top"/>
    </xf>
    <xf numFmtId="0" fontId="19" fillId="30" borderId="7" xfId="0" applyFont="1" applyFill="1" applyBorder="1" applyAlignment="1">
      <alignment horizontal="center" vertical="center"/>
    </xf>
    <xf numFmtId="0" fontId="5" fillId="30" borderId="7" xfId="0" applyFont="1" applyFill="1" applyBorder="1" applyAlignment="1">
      <alignment vertical="top" wrapText="1"/>
    </xf>
    <xf numFmtId="0" fontId="36" fillId="30" borderId="7" xfId="0" applyNumberFormat="1" applyFont="1" applyFill="1" applyBorder="1" applyAlignment="1">
      <alignment horizontal="center" vertical="top"/>
    </xf>
    <xf numFmtId="0" fontId="36" fillId="30" borderId="7" xfId="0" applyFont="1" applyFill="1" applyBorder="1" applyAlignment="1">
      <alignment vertical="top" wrapText="1"/>
    </xf>
    <xf numFmtId="0" fontId="19" fillId="23" borderId="25" xfId="0" applyFont="1" applyFill="1" applyBorder="1"/>
    <xf numFmtId="0" fontId="20" fillId="0" borderId="22" xfId="2" applyFont="1" applyBorder="1" applyAlignment="1">
      <alignment horizontal="center"/>
    </xf>
    <xf numFmtId="0" fontId="19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6" fillId="23" borderId="7" xfId="0" applyFont="1" applyFill="1" applyBorder="1" applyAlignment="1">
      <alignment vertical="top" wrapText="1"/>
    </xf>
    <xf numFmtId="0" fontId="19" fillId="23" borderId="7" xfId="0" applyFont="1" applyFill="1" applyBorder="1"/>
    <xf numFmtId="0" fontId="20" fillId="0" borderId="22" xfId="2" applyFont="1" applyBorder="1"/>
    <xf numFmtId="0" fontId="4" fillId="23" borderId="20" xfId="0" applyFont="1" applyFill="1" applyBorder="1" applyAlignment="1">
      <alignment horizontal="center" vertical="top"/>
    </xf>
    <xf numFmtId="0" fontId="5" fillId="23" borderId="20" xfId="0" applyFont="1" applyFill="1" applyBorder="1" applyAlignment="1">
      <alignment vertical="top" wrapText="1"/>
    </xf>
    <xf numFmtId="0" fontId="4" fillId="23" borderId="20" xfId="0" applyNumberFormat="1" applyFont="1" applyFill="1" applyBorder="1" applyAlignment="1">
      <alignment horizontal="center" vertical="top"/>
    </xf>
    <xf numFmtId="0" fontId="36" fillId="23" borderId="20" xfId="0" applyNumberFormat="1" applyFont="1" applyFill="1" applyBorder="1" applyAlignment="1">
      <alignment horizontal="center" vertical="top"/>
    </xf>
    <xf numFmtId="0" fontId="4" fillId="23" borderId="20" xfId="0" applyNumberFormat="1" applyFont="1" applyFill="1" applyBorder="1" applyAlignment="1">
      <alignment vertical="top"/>
    </xf>
    <xf numFmtId="0" fontId="19" fillId="23" borderId="20" xfId="0" applyFont="1" applyFill="1" applyBorder="1"/>
    <xf numFmtId="0" fontId="7" fillId="0" borderId="33" xfId="0" applyFont="1" applyBorder="1" applyAlignment="1">
      <alignment horizontal="center" vertical="center"/>
    </xf>
    <xf numFmtId="9" fontId="7" fillId="0" borderId="33" xfId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40" fillId="0" borderId="25" xfId="0" applyFont="1" applyFill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0" fillId="9" borderId="27" xfId="2" applyFont="1" applyFill="1" applyBorder="1" applyAlignment="1">
      <alignment horizontal="center" vertical="center"/>
    </xf>
    <xf numFmtId="9" fontId="2" fillId="0" borderId="7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40" fillId="0" borderId="7" xfId="0" applyFont="1" applyFill="1" applyBorder="1" applyAlignment="1">
      <alignment vertical="center"/>
    </xf>
    <xf numFmtId="0" fontId="30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30" fillId="9" borderId="7" xfId="2" applyFont="1" applyFill="1" applyBorder="1" applyAlignment="1">
      <alignment horizontal="center" vertical="center"/>
    </xf>
    <xf numFmtId="0" fontId="30" fillId="9" borderId="22" xfId="2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9" fontId="2" fillId="0" borderId="7" xfId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2" fontId="0" fillId="0" borderId="0" xfId="0" applyNumberFormat="1" applyFont="1" applyFill="1" applyAlignment="1">
      <alignment vertical="center"/>
    </xf>
    <xf numFmtId="0" fontId="30" fillId="0" borderId="7" xfId="0" applyFont="1" applyFill="1" applyBorder="1" applyAlignment="1">
      <alignment horizontal="center" vertical="center"/>
    </xf>
    <xf numFmtId="0" fontId="2" fillId="31" borderId="6" xfId="0" applyFont="1" applyFill="1" applyBorder="1" applyAlignment="1">
      <alignment vertical="center"/>
    </xf>
    <xf numFmtId="0" fontId="40" fillId="31" borderId="7" xfId="0" applyFont="1" applyFill="1" applyBorder="1" applyAlignment="1">
      <alignment vertical="center"/>
    </xf>
    <xf numFmtId="0" fontId="2" fillId="31" borderId="7" xfId="0" applyFont="1" applyFill="1" applyBorder="1" applyAlignment="1">
      <alignment horizontal="center" vertical="center"/>
    </xf>
    <xf numFmtId="0" fontId="2" fillId="31" borderId="8" xfId="0" applyFont="1" applyFill="1" applyBorder="1" applyAlignment="1">
      <alignment horizontal="center" vertical="center"/>
    </xf>
    <xf numFmtId="9" fontId="2" fillId="31" borderId="7" xfId="1" applyFont="1" applyFill="1" applyBorder="1" applyAlignment="1">
      <alignment horizontal="center" vertical="center"/>
    </xf>
    <xf numFmtId="0" fontId="30" fillId="31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4" fillId="2" borderId="22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0" fontId="30" fillId="9" borderId="50" xfId="2" applyFont="1" applyFill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30" fillId="9" borderId="49" xfId="2" applyFont="1" applyFill="1" applyBorder="1" applyAlignment="1">
      <alignment horizontal="center" vertical="center"/>
    </xf>
    <xf numFmtId="0" fontId="30" fillId="10" borderId="27" xfId="2" applyFont="1" applyFill="1" applyBorder="1" applyAlignment="1">
      <alignment horizontal="center" vertical="center"/>
    </xf>
    <xf numFmtId="0" fontId="30" fillId="2" borderId="27" xfId="2" applyFont="1" applyFill="1" applyBorder="1" applyAlignment="1">
      <alignment horizontal="center" vertical="center"/>
    </xf>
    <xf numFmtId="0" fontId="30" fillId="33" borderId="46" xfId="2" applyFont="1" applyFill="1" applyBorder="1" applyAlignment="1">
      <alignment horizontal="center" vertical="center"/>
    </xf>
    <xf numFmtId="0" fontId="30" fillId="31" borderId="27" xfId="2" applyFont="1" applyFill="1" applyBorder="1" applyAlignment="1">
      <alignment horizontal="center" vertical="center"/>
    </xf>
    <xf numFmtId="0" fontId="30" fillId="33" borderId="28" xfId="2" applyFont="1" applyFill="1" applyBorder="1" applyAlignment="1">
      <alignment horizontal="center" vertical="center"/>
    </xf>
    <xf numFmtId="0" fontId="30" fillId="32" borderId="31" xfId="2" applyFont="1" applyFill="1" applyBorder="1" applyAlignment="1">
      <alignment horizontal="center" vertical="center"/>
    </xf>
    <xf numFmtId="0" fontId="30" fillId="33" borderId="47" xfId="2" applyFont="1" applyFill="1" applyBorder="1" applyAlignment="1">
      <alignment horizontal="center" vertical="center"/>
    </xf>
    <xf numFmtId="0" fontId="30" fillId="33" borderId="7" xfId="2" applyFont="1" applyFill="1" applyBorder="1" applyAlignment="1">
      <alignment horizontal="center" vertical="center"/>
    </xf>
    <xf numFmtId="0" fontId="30" fillId="0" borderId="31" xfId="2" applyFont="1" applyFill="1" applyBorder="1" applyAlignment="1">
      <alignment horizontal="center" vertical="center"/>
    </xf>
    <xf numFmtId="0" fontId="30" fillId="2" borderId="31" xfId="2" applyFont="1" applyFill="1" applyBorder="1" applyAlignment="1">
      <alignment horizontal="center" vertical="center"/>
    </xf>
    <xf numFmtId="0" fontId="30" fillId="32" borderId="27" xfId="2" applyFont="1" applyFill="1" applyBorder="1" applyAlignment="1">
      <alignment horizontal="center" vertical="center"/>
    </xf>
    <xf numFmtId="0" fontId="30" fillId="0" borderId="27" xfId="2" applyFont="1" applyFill="1" applyBorder="1" applyAlignment="1">
      <alignment horizontal="center" vertical="center"/>
    </xf>
    <xf numFmtId="0" fontId="30" fillId="31" borderId="48" xfId="2" applyFont="1" applyFill="1" applyBorder="1" applyAlignment="1">
      <alignment horizontal="center" vertical="center"/>
    </xf>
    <xf numFmtId="0" fontId="30" fillId="2" borderId="25" xfId="2" applyFont="1" applyFill="1" applyBorder="1" applyAlignment="1">
      <alignment horizontal="center" vertical="center"/>
    </xf>
    <xf numFmtId="0" fontId="30" fillId="10" borderId="7" xfId="2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24" fillId="0" borderId="49" xfId="2" applyFont="1" applyBorder="1" applyAlignment="1">
      <alignment vertical="center" wrapText="1"/>
    </xf>
    <xf numFmtId="0" fontId="24" fillId="0" borderId="7" xfId="2" applyFont="1" applyFill="1" applyBorder="1" applyAlignment="1">
      <alignment vertical="center" wrapText="1"/>
    </xf>
    <xf numFmtId="0" fontId="29" fillId="7" borderId="27" xfId="2" applyFont="1" applyFill="1" applyBorder="1" applyAlignment="1">
      <alignment vertical="center" wrapText="1"/>
    </xf>
    <xf numFmtId="0" fontId="29" fillId="0" borderId="27" xfId="2" applyFont="1" applyBorder="1" applyAlignment="1">
      <alignment vertical="center" wrapText="1"/>
    </xf>
    <xf numFmtId="0" fontId="24" fillId="0" borderId="7" xfId="2" applyFont="1" applyBorder="1" applyAlignment="1">
      <alignment vertical="center" wrapText="1"/>
    </xf>
    <xf numFmtId="0" fontId="29" fillId="31" borderId="31" xfId="2" applyFont="1" applyFill="1" applyBorder="1" applyAlignment="1">
      <alignment vertical="center" wrapText="1"/>
    </xf>
    <xf numFmtId="0" fontId="29" fillId="31" borderId="27" xfId="2" applyFont="1" applyFill="1" applyBorder="1" applyAlignment="1">
      <alignment vertical="center" wrapText="1"/>
    </xf>
    <xf numFmtId="0" fontId="29" fillId="32" borderId="27" xfId="2" applyFont="1" applyFill="1" applyBorder="1" applyAlignment="1">
      <alignment vertical="center" wrapText="1"/>
    </xf>
    <xf numFmtId="0" fontId="29" fillId="32" borderId="30" xfId="2" applyFont="1" applyFill="1" applyBorder="1" applyAlignment="1">
      <alignment vertical="center" wrapText="1"/>
    </xf>
    <xf numFmtId="0" fontId="29" fillId="31" borderId="7" xfId="2" applyFont="1" applyFill="1" applyBorder="1" applyAlignment="1">
      <alignment vertical="center" wrapText="1"/>
    </xf>
    <xf numFmtId="0" fontId="29" fillId="0" borderId="27" xfId="2" applyFont="1" applyFill="1" applyBorder="1" applyAlignment="1">
      <alignment vertical="center" wrapText="1"/>
    </xf>
    <xf numFmtId="0" fontId="29" fillId="0" borderId="28" xfId="2" applyFont="1" applyFill="1" applyBorder="1" applyAlignment="1">
      <alignment vertical="center" wrapText="1"/>
    </xf>
    <xf numFmtId="0" fontId="29" fillId="7" borderId="28" xfId="2" applyFont="1" applyFill="1" applyBorder="1" applyAlignment="1">
      <alignment vertical="center" wrapText="1"/>
    </xf>
    <xf numFmtId="0" fontId="29" fillId="0" borderId="31" xfId="2" applyFont="1" applyBorder="1" applyAlignment="1">
      <alignment vertical="center" wrapText="1"/>
    </xf>
    <xf numFmtId="0" fontId="29" fillId="32" borderId="28" xfId="2" applyFont="1" applyFill="1" applyBorder="1" applyAlignment="1">
      <alignment vertical="center" wrapText="1"/>
    </xf>
    <xf numFmtId="0" fontId="24" fillId="32" borderId="27" xfId="2" applyFont="1" applyFill="1" applyBorder="1" applyAlignment="1">
      <alignment vertical="center" wrapText="1"/>
    </xf>
    <xf numFmtId="0" fontId="24" fillId="7" borderId="27" xfId="2" applyFont="1" applyFill="1" applyBorder="1" applyAlignment="1">
      <alignment vertical="center" wrapText="1"/>
    </xf>
    <xf numFmtId="0" fontId="24" fillId="31" borderId="48" xfId="2" applyFont="1" applyFill="1" applyBorder="1" applyAlignment="1">
      <alignment vertical="center" wrapText="1"/>
    </xf>
    <xf numFmtId="0" fontId="29" fillId="7" borderId="25" xfId="2" applyFont="1" applyFill="1" applyBorder="1" applyAlignment="1">
      <alignment vertical="center" wrapText="1"/>
    </xf>
    <xf numFmtId="0" fontId="29" fillId="7" borderId="7" xfId="2" applyFont="1" applyFill="1" applyBorder="1" applyAlignment="1">
      <alignment vertical="center" wrapText="1"/>
    </xf>
    <xf numFmtId="0" fontId="29" fillId="7" borderId="0" xfId="2" applyFont="1" applyFill="1" applyBorder="1" applyAlignment="1">
      <alignment vertical="center" wrapText="1"/>
    </xf>
    <xf numFmtId="0" fontId="24" fillId="0" borderId="50" xfId="2" applyFont="1" applyBorder="1" applyAlignment="1">
      <alignment vertical="center" wrapText="1"/>
    </xf>
    <xf numFmtId="0" fontId="24" fillId="0" borderId="27" xfId="2" applyFont="1" applyBorder="1" applyAlignment="1">
      <alignment vertical="center" wrapText="1"/>
    </xf>
    <xf numFmtId="0" fontId="24" fillId="0" borderId="28" xfId="2" applyFont="1" applyBorder="1" applyAlignment="1">
      <alignment vertical="center" wrapText="1"/>
    </xf>
    <xf numFmtId="0" fontId="24" fillId="0" borderId="47" xfId="2" applyFont="1" applyBorder="1" applyAlignment="1">
      <alignment vertical="center" wrapText="1"/>
    </xf>
    <xf numFmtId="0" fontId="40" fillId="0" borderId="7" xfId="0" applyFont="1" applyFill="1" applyBorder="1" applyAlignment="1">
      <alignment vertical="center" wrapText="1"/>
    </xf>
    <xf numFmtId="0" fontId="29" fillId="0" borderId="7" xfId="2" applyFont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1" fillId="31" borderId="7" xfId="2" applyFont="1" applyFill="1" applyBorder="1" applyAlignment="1">
      <alignment horizontal="center" vertical="center"/>
    </xf>
    <xf numFmtId="0" fontId="41" fillId="31" borderId="31" xfId="2" applyFont="1" applyFill="1" applyBorder="1" applyAlignment="1">
      <alignment horizontal="center" vertical="center"/>
    </xf>
    <xf numFmtId="0" fontId="2" fillId="31" borderId="25" xfId="0" applyFont="1" applyFill="1" applyBorder="1" applyAlignment="1">
      <alignment horizontal="center" vertical="center"/>
    </xf>
    <xf numFmtId="0" fontId="41" fillId="31" borderId="27" xfId="2" applyFont="1" applyFill="1" applyBorder="1" applyAlignment="1">
      <alignment horizontal="center" vertical="center"/>
    </xf>
    <xf numFmtId="0" fontId="41" fillId="0" borderId="27" xfId="2" applyFont="1" applyBorder="1" applyAlignment="1">
      <alignment horizontal="center" vertical="center"/>
    </xf>
    <xf numFmtId="0" fontId="41" fillId="0" borderId="7" xfId="2" applyFont="1" applyFill="1" applyBorder="1" applyAlignment="1">
      <alignment horizontal="center" vertical="center"/>
    </xf>
    <xf numFmtId="0" fontId="30" fillId="0" borderId="27" xfId="2" applyFont="1" applyBorder="1" applyAlignment="1">
      <alignment horizontal="center" vertical="center"/>
    </xf>
    <xf numFmtId="0" fontId="41" fillId="0" borderId="7" xfId="2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center" textRotation="90" wrapText="1"/>
    </xf>
    <xf numFmtId="0" fontId="30" fillId="31" borderId="0" xfId="0" applyFont="1" applyFill="1" applyBorder="1" applyAlignment="1">
      <alignment horizontal="center" vertical="center"/>
    </xf>
    <xf numFmtId="0" fontId="40" fillId="31" borderId="0" xfId="0" applyFont="1" applyFill="1" applyBorder="1" applyAlignment="1">
      <alignment vertical="center" wrapText="1"/>
    </xf>
    <xf numFmtId="0" fontId="2" fillId="31" borderId="0" xfId="0" applyFont="1" applyFill="1" applyBorder="1" applyAlignment="1">
      <alignment horizontal="center" vertical="center"/>
    </xf>
    <xf numFmtId="0" fontId="29" fillId="32" borderId="7" xfId="2" applyFont="1" applyFill="1" applyBorder="1" applyAlignment="1">
      <alignment vertical="center" wrapText="1"/>
    </xf>
    <xf numFmtId="0" fontId="41" fillId="0" borderId="27" xfId="2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31" borderId="9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31" borderId="9" xfId="0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504825</xdr:colOff>
      <xdr:row>2</xdr:row>
      <xdr:rowOff>95250</xdr:rowOff>
    </xdr:to>
    <xdr:pic>
      <xdr:nvPicPr>
        <xdr:cNvPr id="2" name="Imagen 1" descr="Universidad de Cuenc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0383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504825</xdr:colOff>
      <xdr:row>2</xdr:row>
      <xdr:rowOff>95250</xdr:rowOff>
    </xdr:to>
    <xdr:pic>
      <xdr:nvPicPr>
        <xdr:cNvPr id="2" name="Imagen 1" descr="Universidad de Cuenc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0383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857999</xdr:colOff>
      <xdr:row>3</xdr:row>
      <xdr:rowOff>0</xdr:rowOff>
    </xdr:to>
    <xdr:pic>
      <xdr:nvPicPr>
        <xdr:cNvPr id="2" name="Imagen 1" descr="Universidad de Cuenc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0383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259484</xdr:colOff>
      <xdr:row>2</xdr:row>
      <xdr:rowOff>95250</xdr:rowOff>
    </xdr:to>
    <xdr:pic>
      <xdr:nvPicPr>
        <xdr:cNvPr id="2" name="Imagen 1" descr="Universidad de Cuenc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050184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145912</xdr:colOff>
      <xdr:row>2</xdr:row>
      <xdr:rowOff>95250</xdr:rowOff>
    </xdr:to>
    <xdr:pic>
      <xdr:nvPicPr>
        <xdr:cNvPr id="2" name="Imagen 1" descr="Universidad de Cuenc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031862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zoomScaleNormal="100" workbookViewId="0">
      <pane xSplit="1" ySplit="8" topLeftCell="J23" activePane="bottomRight" state="frozen"/>
      <selection pane="topRight" activeCell="B1" sqref="B1"/>
      <selection pane="bottomLeft" activeCell="A9" sqref="A9"/>
      <selection pane="bottomRight" activeCell="Z32" sqref="Z32"/>
    </sheetView>
  </sheetViews>
  <sheetFormatPr baseColWidth="10" defaultColWidth="11.42578125" defaultRowHeight="12.75"/>
  <cols>
    <col min="1" max="1" width="10.7109375" style="1" customWidth="1"/>
    <col min="2" max="2" width="12.85546875" style="1" customWidth="1"/>
    <col min="3" max="3" width="30.5703125" style="1" customWidth="1"/>
    <col min="4" max="4" width="8.28515625" style="2" customWidth="1"/>
    <col min="5" max="6" width="8.28515625" style="1" customWidth="1"/>
    <col min="7" max="7" width="10.7109375" style="1" customWidth="1"/>
    <col min="8" max="8" width="12.85546875" style="1" bestFit="1" customWidth="1"/>
    <col min="9" max="9" width="35.28515625" style="1" customWidth="1"/>
    <col min="10" max="15" width="8.28515625" style="1" customWidth="1"/>
    <col min="16" max="16" width="14.42578125" style="1" customWidth="1"/>
    <col min="17" max="17" width="13" style="1" customWidth="1"/>
    <col min="18" max="18" width="15.28515625" style="1" customWidth="1"/>
    <col min="19" max="16384" width="11.42578125" style="1"/>
  </cols>
  <sheetData>
    <row r="1" spans="1:24" ht="15">
      <c r="B1"/>
      <c r="C1"/>
    </row>
    <row r="2" spans="1:24" ht="21">
      <c r="C2" s="591" t="s">
        <v>0</v>
      </c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3"/>
      <c r="Q2" s="3"/>
      <c r="R2" s="3"/>
    </row>
    <row r="3" spans="1:24" ht="13.5" thickBot="1"/>
    <row r="4" spans="1:24" s="7" customFormat="1" ht="24.95" customHeight="1">
      <c r="A4" s="4" t="s">
        <v>1</v>
      </c>
      <c r="B4" s="592" t="s">
        <v>2</v>
      </c>
      <c r="C4" s="592"/>
      <c r="D4" s="592"/>
      <c r="E4" s="592"/>
      <c r="F4" s="593"/>
      <c r="G4" s="4" t="s">
        <v>1</v>
      </c>
      <c r="H4" s="594" t="s">
        <v>3</v>
      </c>
      <c r="I4" s="594"/>
      <c r="J4" s="594"/>
      <c r="K4" s="594"/>
      <c r="L4" s="594"/>
      <c r="M4" s="594"/>
      <c r="N4" s="594"/>
      <c r="O4" s="595"/>
      <c r="P4" s="5"/>
      <c r="Q4" s="5"/>
      <c r="R4" s="5"/>
      <c r="S4" s="6"/>
    </row>
    <row r="5" spans="1:24" s="7" customFormat="1" ht="24.95" customHeight="1">
      <c r="A5" s="8" t="s">
        <v>4</v>
      </c>
      <c r="B5" s="596" t="s">
        <v>5</v>
      </c>
      <c r="C5" s="596"/>
      <c r="D5" s="596"/>
      <c r="E5" s="596"/>
      <c r="F5" s="597"/>
      <c r="G5" s="8" t="s">
        <v>6</v>
      </c>
      <c r="H5" s="598" t="s">
        <v>7</v>
      </c>
      <c r="I5" s="598"/>
      <c r="J5" s="598"/>
      <c r="K5" s="598"/>
      <c r="L5" s="598"/>
      <c r="M5" s="598"/>
      <c r="N5" s="598"/>
      <c r="O5" s="599"/>
      <c r="P5" s="9"/>
      <c r="Q5" s="9"/>
      <c r="R5" s="9"/>
      <c r="S5" s="10"/>
    </row>
    <row r="6" spans="1:24" ht="33" customHeight="1">
      <c r="A6" s="576" t="s">
        <v>8</v>
      </c>
      <c r="B6" s="579" t="s">
        <v>9</v>
      </c>
      <c r="C6" s="579"/>
      <c r="D6" s="580" t="s">
        <v>10</v>
      </c>
      <c r="E6" s="580"/>
      <c r="F6" s="581"/>
      <c r="G6" s="576" t="s">
        <v>8</v>
      </c>
      <c r="H6" s="582" t="s">
        <v>9</v>
      </c>
      <c r="I6" s="582"/>
      <c r="J6" s="602" t="s">
        <v>11</v>
      </c>
      <c r="K6" s="602"/>
      <c r="L6" s="602"/>
      <c r="M6" s="580" t="s">
        <v>10</v>
      </c>
      <c r="N6" s="580"/>
      <c r="O6" s="581"/>
      <c r="P6" s="583" t="s">
        <v>12</v>
      </c>
      <c r="Q6" s="584"/>
      <c r="R6" s="584"/>
      <c r="S6" s="585"/>
    </row>
    <row r="7" spans="1:24" ht="15" customHeight="1">
      <c r="A7" s="577"/>
      <c r="B7" s="579"/>
      <c r="C7" s="579"/>
      <c r="D7" s="11"/>
      <c r="E7" s="12">
        <v>16</v>
      </c>
      <c r="F7" s="13">
        <v>16</v>
      </c>
      <c r="G7" s="577"/>
      <c r="H7" s="582"/>
      <c r="I7" s="582"/>
      <c r="J7" s="12">
        <v>1.5</v>
      </c>
      <c r="K7" s="12">
        <f>1-L7</f>
        <v>0.5</v>
      </c>
      <c r="L7" s="14">
        <v>0.5</v>
      </c>
      <c r="M7" s="15"/>
      <c r="N7" s="16">
        <v>16</v>
      </c>
      <c r="O7" s="17">
        <v>16</v>
      </c>
      <c r="P7" s="586"/>
      <c r="Q7" s="587"/>
      <c r="R7" s="587"/>
      <c r="S7" s="588"/>
    </row>
    <row r="8" spans="1:24" ht="54.75" customHeight="1" thickBot="1">
      <c r="A8" s="578"/>
      <c r="B8" s="18" t="s">
        <v>13</v>
      </c>
      <c r="C8" s="18" t="s">
        <v>14</v>
      </c>
      <c r="D8" s="19" t="s">
        <v>15</v>
      </c>
      <c r="E8" s="20" t="s">
        <v>16</v>
      </c>
      <c r="F8" s="21" t="s">
        <v>17</v>
      </c>
      <c r="G8" s="578"/>
      <c r="H8" s="18" t="s">
        <v>13</v>
      </c>
      <c r="I8" s="18" t="s">
        <v>14</v>
      </c>
      <c r="J8" s="22" t="s">
        <v>18</v>
      </c>
      <c r="K8" s="22" t="s">
        <v>19</v>
      </c>
      <c r="L8" s="22" t="s">
        <v>20</v>
      </c>
      <c r="M8" s="20" t="s">
        <v>21</v>
      </c>
      <c r="N8" s="20" t="s">
        <v>16</v>
      </c>
      <c r="O8" s="21" t="s">
        <v>17</v>
      </c>
      <c r="P8" s="23" t="s">
        <v>22</v>
      </c>
      <c r="Q8" s="23" t="s">
        <v>23</v>
      </c>
      <c r="R8" s="23" t="s">
        <v>24</v>
      </c>
      <c r="S8" s="24" t="s">
        <v>25</v>
      </c>
    </row>
    <row r="9" spans="1:24" s="36" customFormat="1" ht="24.95" customHeight="1">
      <c r="A9" s="25" t="s">
        <v>26</v>
      </c>
      <c r="B9" s="26" t="s">
        <v>27</v>
      </c>
      <c r="C9" s="27" t="s">
        <v>28</v>
      </c>
      <c r="D9" s="28">
        <v>7</v>
      </c>
      <c r="E9" s="29">
        <f t="shared" ref="E9:E72" si="0">D9*$N$7</f>
        <v>112</v>
      </c>
      <c r="F9" s="30">
        <f t="shared" ref="F9:F72" si="1">E9/$O$7</f>
        <v>7</v>
      </c>
      <c r="G9" s="25" t="s">
        <v>26</v>
      </c>
      <c r="H9" s="26" t="s">
        <v>27</v>
      </c>
      <c r="I9" s="27" t="s">
        <v>29</v>
      </c>
      <c r="J9" s="31">
        <v>4</v>
      </c>
      <c r="K9" s="32">
        <f>L9*1</f>
        <v>3</v>
      </c>
      <c r="L9" s="32">
        <f>J9*$J$7*0.5</f>
        <v>3</v>
      </c>
      <c r="M9" s="29">
        <f t="shared" ref="M9:M72" si="2">SUM(J9:L9)</f>
        <v>10</v>
      </c>
      <c r="N9" s="29">
        <f t="shared" ref="N9:N72" si="3">M9*$N$7</f>
        <v>160</v>
      </c>
      <c r="O9" s="30">
        <f>N9/$O$7</f>
        <v>10</v>
      </c>
      <c r="P9" s="33" t="s">
        <v>30</v>
      </c>
      <c r="Q9" s="34">
        <f>+((J9+K9))/D9</f>
        <v>1</v>
      </c>
      <c r="R9" s="33">
        <v>100</v>
      </c>
      <c r="S9" s="35" t="s">
        <v>30</v>
      </c>
      <c r="U9" s="37"/>
      <c r="V9" s="37"/>
      <c r="X9" s="37"/>
    </row>
    <row r="10" spans="1:24" s="36" customFormat="1" ht="24.95" customHeight="1">
      <c r="A10" s="25" t="s">
        <v>26</v>
      </c>
      <c r="B10" s="38" t="s">
        <v>31</v>
      </c>
      <c r="C10" s="27" t="s">
        <v>32</v>
      </c>
      <c r="D10" s="28">
        <v>5</v>
      </c>
      <c r="E10" s="33">
        <f t="shared" si="0"/>
        <v>80</v>
      </c>
      <c r="F10" s="39">
        <f t="shared" si="1"/>
        <v>5</v>
      </c>
      <c r="G10" s="25" t="s">
        <v>26</v>
      </c>
      <c r="H10" s="38" t="s">
        <v>31</v>
      </c>
      <c r="I10" s="27" t="s">
        <v>33</v>
      </c>
      <c r="J10" s="31">
        <v>4</v>
      </c>
      <c r="K10" s="28">
        <f t="shared" ref="K10:K76" si="4">L10*1</f>
        <v>3</v>
      </c>
      <c r="L10" s="28">
        <f t="shared" ref="L10:L76" si="5">J10*$J$7*0.5</f>
        <v>3</v>
      </c>
      <c r="M10" s="33">
        <f t="shared" si="2"/>
        <v>10</v>
      </c>
      <c r="N10" s="33">
        <f t="shared" si="3"/>
        <v>160</v>
      </c>
      <c r="O10" s="39">
        <f t="shared" ref="O10:O76" si="6">N10/$O$7</f>
        <v>10</v>
      </c>
      <c r="P10" s="33" t="s">
        <v>30</v>
      </c>
      <c r="Q10" s="34">
        <f t="shared" ref="Q10:Q73" si="7">+((J10+K10))/D10</f>
        <v>1.4</v>
      </c>
      <c r="R10" s="33">
        <v>100</v>
      </c>
      <c r="S10" s="35" t="s">
        <v>30</v>
      </c>
      <c r="U10" s="37"/>
      <c r="V10" s="37"/>
      <c r="X10" s="37"/>
    </row>
    <row r="11" spans="1:24" s="36" customFormat="1" ht="24.95" customHeight="1">
      <c r="A11" s="25" t="s">
        <v>26</v>
      </c>
      <c r="B11" s="38" t="s">
        <v>34</v>
      </c>
      <c r="C11" s="27" t="s">
        <v>35</v>
      </c>
      <c r="D11" s="28">
        <v>5</v>
      </c>
      <c r="E11" s="33">
        <f t="shared" si="0"/>
        <v>80</v>
      </c>
      <c r="F11" s="39">
        <f t="shared" si="1"/>
        <v>5</v>
      </c>
      <c r="G11" s="25" t="s">
        <v>26</v>
      </c>
      <c r="H11" s="38" t="s">
        <v>34</v>
      </c>
      <c r="I11" s="27" t="s">
        <v>35</v>
      </c>
      <c r="J11" s="31">
        <v>4</v>
      </c>
      <c r="K11" s="28">
        <f t="shared" si="4"/>
        <v>3</v>
      </c>
      <c r="L11" s="28">
        <f t="shared" si="5"/>
        <v>3</v>
      </c>
      <c r="M11" s="33">
        <f t="shared" si="2"/>
        <v>10</v>
      </c>
      <c r="N11" s="33">
        <f t="shared" si="3"/>
        <v>160</v>
      </c>
      <c r="O11" s="39">
        <f t="shared" si="6"/>
        <v>10</v>
      </c>
      <c r="P11" s="33" t="s">
        <v>30</v>
      </c>
      <c r="Q11" s="34">
        <f t="shared" si="7"/>
        <v>1.4</v>
      </c>
      <c r="R11" s="33">
        <v>100</v>
      </c>
      <c r="S11" s="35" t="s">
        <v>30</v>
      </c>
      <c r="U11" s="37"/>
      <c r="V11" s="37"/>
      <c r="X11" s="37"/>
    </row>
    <row r="12" spans="1:24" s="36" customFormat="1" ht="24.95" customHeight="1">
      <c r="A12" s="25" t="s">
        <v>26</v>
      </c>
      <c r="B12" s="38" t="s">
        <v>36</v>
      </c>
      <c r="C12" s="27" t="s">
        <v>37</v>
      </c>
      <c r="D12" s="28">
        <v>6</v>
      </c>
      <c r="E12" s="33">
        <f t="shared" si="0"/>
        <v>96</v>
      </c>
      <c r="F12" s="39">
        <f t="shared" si="1"/>
        <v>6</v>
      </c>
      <c r="G12" s="25" t="s">
        <v>26</v>
      </c>
      <c r="H12" s="38" t="s">
        <v>36</v>
      </c>
      <c r="I12" s="27" t="s">
        <v>37</v>
      </c>
      <c r="J12" s="31">
        <v>4</v>
      </c>
      <c r="K12" s="28">
        <f t="shared" si="4"/>
        <v>3</v>
      </c>
      <c r="L12" s="28">
        <f t="shared" si="5"/>
        <v>3</v>
      </c>
      <c r="M12" s="33">
        <f t="shared" si="2"/>
        <v>10</v>
      </c>
      <c r="N12" s="33">
        <f t="shared" si="3"/>
        <v>160</v>
      </c>
      <c r="O12" s="39">
        <f t="shared" si="6"/>
        <v>10</v>
      </c>
      <c r="P12" s="33" t="s">
        <v>30</v>
      </c>
      <c r="Q12" s="34">
        <f t="shared" si="7"/>
        <v>1.1666666666666667</v>
      </c>
      <c r="R12" s="33">
        <v>100</v>
      </c>
      <c r="S12" s="40" t="s">
        <v>30</v>
      </c>
      <c r="U12" s="37"/>
      <c r="V12" s="37"/>
      <c r="X12" s="37"/>
    </row>
    <row r="13" spans="1:24" s="36" customFormat="1" ht="24.95" customHeight="1">
      <c r="A13" s="25" t="s">
        <v>26</v>
      </c>
      <c r="B13" s="38" t="s">
        <v>38</v>
      </c>
      <c r="C13" s="41" t="s">
        <v>39</v>
      </c>
      <c r="D13" s="28">
        <v>4</v>
      </c>
      <c r="E13" s="33">
        <f t="shared" si="0"/>
        <v>64</v>
      </c>
      <c r="F13" s="39">
        <f t="shared" si="1"/>
        <v>4</v>
      </c>
      <c r="G13" s="25" t="s">
        <v>26</v>
      </c>
      <c r="H13" s="38" t="s">
        <v>38</v>
      </c>
      <c r="I13" s="42" t="s">
        <v>40</v>
      </c>
      <c r="J13" s="43">
        <v>3</v>
      </c>
      <c r="K13" s="28">
        <f t="shared" si="4"/>
        <v>2.25</v>
      </c>
      <c r="L13" s="28">
        <f t="shared" si="5"/>
        <v>2.25</v>
      </c>
      <c r="M13" s="33">
        <f t="shared" si="2"/>
        <v>7.5</v>
      </c>
      <c r="N13" s="33">
        <f t="shared" si="3"/>
        <v>120</v>
      </c>
      <c r="O13" s="39">
        <f t="shared" si="6"/>
        <v>7.5</v>
      </c>
      <c r="P13" s="33" t="s">
        <v>30</v>
      </c>
      <c r="Q13" s="34">
        <f t="shared" si="7"/>
        <v>1.3125</v>
      </c>
      <c r="R13" s="33">
        <v>100</v>
      </c>
      <c r="S13" s="40" t="s">
        <v>30</v>
      </c>
      <c r="U13" s="37"/>
      <c r="V13" s="37"/>
      <c r="X13" s="37"/>
    </row>
    <row r="14" spans="1:24" s="36" customFormat="1" ht="24.95" customHeight="1">
      <c r="A14" s="25" t="s">
        <v>26</v>
      </c>
      <c r="B14" s="38" t="s">
        <v>41</v>
      </c>
      <c r="C14" s="27" t="s">
        <v>42</v>
      </c>
      <c r="D14" s="28">
        <v>5</v>
      </c>
      <c r="E14" s="33">
        <f t="shared" si="0"/>
        <v>80</v>
      </c>
      <c r="F14" s="39">
        <f t="shared" si="1"/>
        <v>5</v>
      </c>
      <c r="G14" s="25" t="s">
        <v>26</v>
      </c>
      <c r="H14" s="38" t="s">
        <v>41</v>
      </c>
      <c r="I14" s="44" t="s">
        <v>43</v>
      </c>
      <c r="J14" s="31">
        <v>4</v>
      </c>
      <c r="K14" s="28">
        <f t="shared" si="4"/>
        <v>3</v>
      </c>
      <c r="L14" s="28">
        <f t="shared" si="5"/>
        <v>3</v>
      </c>
      <c r="M14" s="33">
        <f t="shared" si="2"/>
        <v>10</v>
      </c>
      <c r="N14" s="33">
        <f t="shared" si="3"/>
        <v>160</v>
      </c>
      <c r="O14" s="39">
        <f t="shared" si="6"/>
        <v>10</v>
      </c>
      <c r="P14" s="33" t="s">
        <v>30</v>
      </c>
      <c r="Q14" s="34">
        <f t="shared" si="7"/>
        <v>1.4</v>
      </c>
      <c r="R14" s="33">
        <v>100</v>
      </c>
      <c r="S14" s="40" t="s">
        <v>30</v>
      </c>
      <c r="U14" s="37"/>
      <c r="V14" s="37"/>
      <c r="X14" s="37"/>
    </row>
    <row r="15" spans="1:24" s="36" customFormat="1" ht="24.95" customHeight="1">
      <c r="A15" s="25" t="s">
        <v>26</v>
      </c>
      <c r="B15" s="38" t="s">
        <v>44</v>
      </c>
      <c r="C15" s="45"/>
      <c r="D15" s="46"/>
      <c r="E15" s="33"/>
      <c r="F15" s="39"/>
      <c r="G15" s="25"/>
      <c r="H15" s="38" t="s">
        <v>44</v>
      </c>
      <c r="I15" s="44" t="s">
        <v>45</v>
      </c>
      <c r="J15" s="28">
        <v>1</v>
      </c>
      <c r="K15" s="28">
        <f t="shared" si="4"/>
        <v>0.75</v>
      </c>
      <c r="L15" s="28">
        <f t="shared" si="5"/>
        <v>0.75</v>
      </c>
      <c r="M15" s="33">
        <f t="shared" si="2"/>
        <v>2.5</v>
      </c>
      <c r="N15" s="33">
        <f t="shared" si="3"/>
        <v>40</v>
      </c>
      <c r="O15" s="39">
        <f t="shared" si="6"/>
        <v>2.5</v>
      </c>
      <c r="P15" s="33" t="s">
        <v>30</v>
      </c>
      <c r="Q15" s="34"/>
      <c r="R15" s="33">
        <v>0</v>
      </c>
      <c r="S15" s="40" t="s">
        <v>46</v>
      </c>
      <c r="U15" s="37"/>
      <c r="V15" s="37"/>
      <c r="X15" s="37"/>
    </row>
    <row r="16" spans="1:24" s="36" customFormat="1" ht="24.95" customHeight="1">
      <c r="A16" s="47" t="s">
        <v>47</v>
      </c>
      <c r="B16" s="38" t="s">
        <v>48</v>
      </c>
      <c r="C16" s="48" t="s">
        <v>49</v>
      </c>
      <c r="D16" s="28">
        <v>5</v>
      </c>
      <c r="E16" s="33">
        <f t="shared" si="0"/>
        <v>80</v>
      </c>
      <c r="F16" s="39">
        <f t="shared" si="1"/>
        <v>5</v>
      </c>
      <c r="G16" s="47" t="s">
        <v>47</v>
      </c>
      <c r="H16" s="38" t="s">
        <v>48</v>
      </c>
      <c r="I16" s="49" t="s">
        <v>50</v>
      </c>
      <c r="J16" s="50">
        <v>4</v>
      </c>
      <c r="K16" s="28">
        <f t="shared" si="4"/>
        <v>3</v>
      </c>
      <c r="L16" s="28">
        <f t="shared" si="5"/>
        <v>3</v>
      </c>
      <c r="M16" s="33">
        <f t="shared" si="2"/>
        <v>10</v>
      </c>
      <c r="N16" s="33">
        <f t="shared" si="3"/>
        <v>160</v>
      </c>
      <c r="O16" s="39">
        <f t="shared" si="6"/>
        <v>10</v>
      </c>
      <c r="P16" s="33" t="s">
        <v>30</v>
      </c>
      <c r="Q16" s="34">
        <f t="shared" si="7"/>
        <v>1.4</v>
      </c>
      <c r="R16" s="33">
        <v>100</v>
      </c>
      <c r="S16" s="40" t="s">
        <v>30</v>
      </c>
      <c r="U16" s="37"/>
      <c r="V16" s="37"/>
      <c r="X16" s="37"/>
    </row>
    <row r="17" spans="1:24" s="36" customFormat="1" ht="24.95" customHeight="1">
      <c r="A17" s="47" t="s">
        <v>47</v>
      </c>
      <c r="B17" s="38" t="s">
        <v>51</v>
      </c>
      <c r="C17" s="51" t="s">
        <v>52</v>
      </c>
      <c r="D17" s="52">
        <v>4</v>
      </c>
      <c r="E17" s="33">
        <f t="shared" si="0"/>
        <v>64</v>
      </c>
      <c r="F17" s="39">
        <f t="shared" si="1"/>
        <v>4</v>
      </c>
      <c r="G17" s="47" t="s">
        <v>47</v>
      </c>
      <c r="H17" s="38" t="s">
        <v>51</v>
      </c>
      <c r="I17" s="49" t="s">
        <v>53</v>
      </c>
      <c r="J17" s="50">
        <v>2</v>
      </c>
      <c r="K17" s="28">
        <f t="shared" si="4"/>
        <v>1.5</v>
      </c>
      <c r="L17" s="28">
        <f t="shared" si="5"/>
        <v>1.5</v>
      </c>
      <c r="M17" s="33">
        <f t="shared" si="2"/>
        <v>5</v>
      </c>
      <c r="N17" s="33">
        <f t="shared" si="3"/>
        <v>80</v>
      </c>
      <c r="O17" s="39">
        <f t="shared" si="6"/>
        <v>5</v>
      </c>
      <c r="P17" s="33" t="s">
        <v>30</v>
      </c>
      <c r="Q17" s="34">
        <f t="shared" si="7"/>
        <v>0.875</v>
      </c>
      <c r="R17" s="33">
        <v>100</v>
      </c>
      <c r="S17" s="40" t="s">
        <v>30</v>
      </c>
      <c r="U17" s="37"/>
      <c r="V17" s="37"/>
      <c r="X17" s="37"/>
    </row>
    <row r="18" spans="1:24" s="36" customFormat="1" ht="24.95" customHeight="1">
      <c r="A18" s="47" t="s">
        <v>47</v>
      </c>
      <c r="B18" s="38" t="s">
        <v>54</v>
      </c>
      <c r="C18" s="48" t="s">
        <v>55</v>
      </c>
      <c r="D18" s="52">
        <v>6</v>
      </c>
      <c r="E18" s="33">
        <f t="shared" si="0"/>
        <v>96</v>
      </c>
      <c r="F18" s="39">
        <f t="shared" si="1"/>
        <v>6</v>
      </c>
      <c r="G18" s="47" t="s">
        <v>47</v>
      </c>
      <c r="H18" s="38" t="s">
        <v>54</v>
      </c>
      <c r="I18" s="49" t="s">
        <v>56</v>
      </c>
      <c r="J18" s="50">
        <v>4</v>
      </c>
      <c r="K18" s="28">
        <f t="shared" si="4"/>
        <v>3</v>
      </c>
      <c r="L18" s="28">
        <f t="shared" si="5"/>
        <v>3</v>
      </c>
      <c r="M18" s="33">
        <f t="shared" si="2"/>
        <v>10</v>
      </c>
      <c r="N18" s="33">
        <f t="shared" si="3"/>
        <v>160</v>
      </c>
      <c r="O18" s="39">
        <f t="shared" si="6"/>
        <v>10</v>
      </c>
      <c r="P18" s="33" t="s">
        <v>30</v>
      </c>
      <c r="Q18" s="34">
        <f t="shared" si="7"/>
        <v>1.1666666666666667</v>
      </c>
      <c r="R18" s="33">
        <v>100</v>
      </c>
      <c r="S18" s="40" t="s">
        <v>30</v>
      </c>
      <c r="U18" s="37"/>
      <c r="V18" s="37"/>
      <c r="X18" s="37"/>
    </row>
    <row r="19" spans="1:24" s="36" customFormat="1" ht="24.95" customHeight="1">
      <c r="A19" s="47" t="s">
        <v>47</v>
      </c>
      <c r="B19" s="38" t="s">
        <v>57</v>
      </c>
      <c r="C19" s="48" t="s">
        <v>58</v>
      </c>
      <c r="D19" s="53">
        <v>5</v>
      </c>
      <c r="E19" s="33">
        <f t="shared" si="0"/>
        <v>80</v>
      </c>
      <c r="F19" s="39">
        <f t="shared" si="1"/>
        <v>5</v>
      </c>
      <c r="G19" s="47" t="s">
        <v>47</v>
      </c>
      <c r="H19" s="38" t="s">
        <v>57</v>
      </c>
      <c r="I19" s="49" t="s">
        <v>58</v>
      </c>
      <c r="J19" s="50">
        <v>4</v>
      </c>
      <c r="K19" s="28">
        <f t="shared" si="4"/>
        <v>3</v>
      </c>
      <c r="L19" s="28">
        <f t="shared" si="5"/>
        <v>3</v>
      </c>
      <c r="M19" s="33">
        <f t="shared" si="2"/>
        <v>10</v>
      </c>
      <c r="N19" s="33">
        <f t="shared" si="3"/>
        <v>160</v>
      </c>
      <c r="O19" s="39">
        <f t="shared" si="6"/>
        <v>10</v>
      </c>
      <c r="P19" s="33" t="s">
        <v>30</v>
      </c>
      <c r="Q19" s="34">
        <f t="shared" si="7"/>
        <v>1.4</v>
      </c>
      <c r="R19" s="33">
        <v>100</v>
      </c>
      <c r="S19" s="40" t="s">
        <v>30</v>
      </c>
      <c r="U19" s="37"/>
      <c r="V19" s="37"/>
      <c r="X19" s="37"/>
    </row>
    <row r="20" spans="1:24" s="36" customFormat="1" ht="24.95" customHeight="1">
      <c r="A20" s="47" t="s">
        <v>47</v>
      </c>
      <c r="B20" s="38" t="s">
        <v>59</v>
      </c>
      <c r="C20" s="54"/>
      <c r="D20" s="55"/>
      <c r="E20" s="33">
        <f t="shared" si="0"/>
        <v>0</v>
      </c>
      <c r="F20" s="39">
        <f t="shared" si="1"/>
        <v>0</v>
      </c>
      <c r="G20" s="47" t="s">
        <v>47</v>
      </c>
      <c r="H20" s="38" t="s">
        <v>59</v>
      </c>
      <c r="I20" s="56" t="s">
        <v>60</v>
      </c>
      <c r="J20" s="50">
        <v>2</v>
      </c>
      <c r="K20" s="28">
        <f t="shared" si="4"/>
        <v>1.5</v>
      </c>
      <c r="L20" s="28">
        <f t="shared" si="5"/>
        <v>1.5</v>
      </c>
      <c r="M20" s="33">
        <f t="shared" si="2"/>
        <v>5</v>
      </c>
      <c r="N20" s="33">
        <f t="shared" si="3"/>
        <v>80</v>
      </c>
      <c r="O20" s="39">
        <f t="shared" si="6"/>
        <v>5</v>
      </c>
      <c r="P20" s="33" t="s">
        <v>30</v>
      </c>
      <c r="Q20" s="34"/>
      <c r="R20" s="33">
        <v>0</v>
      </c>
      <c r="S20" s="40" t="s">
        <v>46</v>
      </c>
      <c r="U20" s="37"/>
      <c r="V20" s="37"/>
      <c r="X20" s="37"/>
    </row>
    <row r="21" spans="1:24" s="36" customFormat="1" ht="24.95" customHeight="1">
      <c r="A21" s="47" t="s">
        <v>47</v>
      </c>
      <c r="B21" s="38" t="s">
        <v>61</v>
      </c>
      <c r="C21" s="57"/>
      <c r="D21" s="58"/>
      <c r="E21" s="33">
        <f t="shared" si="0"/>
        <v>0</v>
      </c>
      <c r="F21" s="39">
        <f t="shared" si="1"/>
        <v>0</v>
      </c>
      <c r="G21" s="47" t="s">
        <v>47</v>
      </c>
      <c r="H21" s="38" t="s">
        <v>61</v>
      </c>
      <c r="I21" s="57"/>
      <c r="J21" s="59"/>
      <c r="K21" s="28"/>
      <c r="L21" s="28"/>
      <c r="M21" s="33"/>
      <c r="N21" s="33"/>
      <c r="O21" s="39"/>
      <c r="P21" s="33"/>
      <c r="Q21" s="34"/>
      <c r="R21" s="33"/>
      <c r="S21" s="40"/>
      <c r="U21" s="37"/>
      <c r="V21" s="37"/>
      <c r="X21" s="37"/>
    </row>
    <row r="22" spans="1:24" s="36" customFormat="1" ht="24.95" customHeight="1">
      <c r="A22" s="47" t="s">
        <v>62</v>
      </c>
      <c r="B22" s="38" t="s">
        <v>63</v>
      </c>
      <c r="C22" s="60" t="s">
        <v>64</v>
      </c>
      <c r="D22" s="43">
        <v>2</v>
      </c>
      <c r="E22" s="33">
        <f t="shared" si="0"/>
        <v>32</v>
      </c>
      <c r="F22" s="39">
        <f t="shared" si="1"/>
        <v>2</v>
      </c>
      <c r="G22" s="47" t="s">
        <v>62</v>
      </c>
      <c r="H22" s="38" t="s">
        <v>63</v>
      </c>
      <c r="I22" s="42" t="s">
        <v>65</v>
      </c>
      <c r="J22" s="28">
        <v>1</v>
      </c>
      <c r="K22" s="28">
        <f t="shared" si="4"/>
        <v>0.75</v>
      </c>
      <c r="L22" s="28">
        <f t="shared" si="5"/>
        <v>0.75</v>
      </c>
      <c r="M22" s="33">
        <f t="shared" si="2"/>
        <v>2.5</v>
      </c>
      <c r="N22" s="33">
        <f t="shared" si="3"/>
        <v>40</v>
      </c>
      <c r="O22" s="39">
        <f t="shared" si="6"/>
        <v>2.5</v>
      </c>
      <c r="P22" s="33" t="s">
        <v>30</v>
      </c>
      <c r="Q22" s="34">
        <f t="shared" si="7"/>
        <v>0.875</v>
      </c>
      <c r="R22" s="33">
        <v>100</v>
      </c>
      <c r="S22" s="40" t="s">
        <v>30</v>
      </c>
      <c r="U22" s="37"/>
      <c r="V22" s="37"/>
      <c r="X22" s="37"/>
    </row>
    <row r="23" spans="1:24" s="36" customFormat="1" ht="24.95" customHeight="1">
      <c r="A23" s="47" t="s">
        <v>62</v>
      </c>
      <c r="B23" s="38" t="s">
        <v>66</v>
      </c>
      <c r="C23" s="48" t="s">
        <v>67</v>
      </c>
      <c r="D23" s="43">
        <v>6</v>
      </c>
      <c r="E23" s="33">
        <f t="shared" si="0"/>
        <v>96</v>
      </c>
      <c r="F23" s="39">
        <f t="shared" si="1"/>
        <v>6</v>
      </c>
      <c r="G23" s="47" t="s">
        <v>62</v>
      </c>
      <c r="H23" s="38" t="s">
        <v>66</v>
      </c>
      <c r="I23" s="42" t="s">
        <v>68</v>
      </c>
      <c r="J23" s="28">
        <v>4</v>
      </c>
      <c r="K23" s="28">
        <f t="shared" si="4"/>
        <v>3</v>
      </c>
      <c r="L23" s="28">
        <f t="shared" si="5"/>
        <v>3</v>
      </c>
      <c r="M23" s="33">
        <f t="shared" si="2"/>
        <v>10</v>
      </c>
      <c r="N23" s="33">
        <f t="shared" si="3"/>
        <v>160</v>
      </c>
      <c r="O23" s="39">
        <f t="shared" si="6"/>
        <v>10</v>
      </c>
      <c r="P23" s="33" t="s">
        <v>30</v>
      </c>
      <c r="Q23" s="34">
        <f t="shared" si="7"/>
        <v>1.1666666666666667</v>
      </c>
      <c r="R23" s="33">
        <v>100</v>
      </c>
      <c r="S23" s="40" t="s">
        <v>30</v>
      </c>
      <c r="U23" s="37"/>
      <c r="V23" s="37"/>
      <c r="X23" s="37"/>
    </row>
    <row r="24" spans="1:24" s="36" customFormat="1" ht="24.95" customHeight="1">
      <c r="A24" s="47" t="s">
        <v>62</v>
      </c>
      <c r="B24" s="38" t="s">
        <v>69</v>
      </c>
      <c r="C24" s="48" t="s">
        <v>70</v>
      </c>
      <c r="D24" s="43">
        <v>5</v>
      </c>
      <c r="E24" s="33">
        <f t="shared" si="0"/>
        <v>80</v>
      </c>
      <c r="F24" s="39">
        <f t="shared" si="1"/>
        <v>5</v>
      </c>
      <c r="G24" s="47" t="s">
        <v>62</v>
      </c>
      <c r="H24" s="38" t="s">
        <v>69</v>
      </c>
      <c r="I24" s="61" t="s">
        <v>71</v>
      </c>
      <c r="J24" s="28">
        <v>4</v>
      </c>
      <c r="K24" s="28">
        <f t="shared" si="4"/>
        <v>3</v>
      </c>
      <c r="L24" s="28">
        <f t="shared" si="5"/>
        <v>3</v>
      </c>
      <c r="M24" s="33">
        <f t="shared" si="2"/>
        <v>10</v>
      </c>
      <c r="N24" s="33">
        <f t="shared" si="3"/>
        <v>160</v>
      </c>
      <c r="O24" s="39">
        <f t="shared" si="6"/>
        <v>10</v>
      </c>
      <c r="P24" s="33" t="s">
        <v>30</v>
      </c>
      <c r="Q24" s="34">
        <f t="shared" si="7"/>
        <v>1.4</v>
      </c>
      <c r="R24" s="33">
        <v>100</v>
      </c>
      <c r="S24" s="40" t="s">
        <v>30</v>
      </c>
      <c r="U24" s="37"/>
      <c r="V24" s="37"/>
      <c r="X24" s="37"/>
    </row>
    <row r="25" spans="1:24" s="36" customFormat="1" ht="24.95" customHeight="1">
      <c r="A25" s="47" t="s">
        <v>62</v>
      </c>
      <c r="B25" s="38" t="s">
        <v>72</v>
      </c>
      <c r="C25" s="62" t="s">
        <v>73</v>
      </c>
      <c r="D25" s="43">
        <v>3</v>
      </c>
      <c r="E25" s="33">
        <f t="shared" si="0"/>
        <v>48</v>
      </c>
      <c r="F25" s="39">
        <f t="shared" si="1"/>
        <v>3</v>
      </c>
      <c r="G25" s="47" t="s">
        <v>62</v>
      </c>
      <c r="H25" s="38" t="s">
        <v>72</v>
      </c>
      <c r="I25" s="63"/>
      <c r="J25" s="57"/>
      <c r="K25" s="28"/>
      <c r="L25" s="28"/>
      <c r="M25" s="33"/>
      <c r="N25" s="33"/>
      <c r="O25" s="39"/>
      <c r="P25" s="33"/>
      <c r="Q25" s="34"/>
      <c r="R25" s="33"/>
      <c r="S25" s="40"/>
      <c r="U25" s="37"/>
      <c r="V25" s="37"/>
      <c r="X25" s="37"/>
    </row>
    <row r="26" spans="1:24" s="36" customFormat="1" ht="24.95" customHeight="1">
      <c r="A26" s="47" t="s">
        <v>62</v>
      </c>
      <c r="B26" s="38" t="s">
        <v>74</v>
      </c>
      <c r="C26" s="64" t="s">
        <v>75</v>
      </c>
      <c r="D26" s="52">
        <v>6</v>
      </c>
      <c r="E26" s="33">
        <f t="shared" si="0"/>
        <v>96</v>
      </c>
      <c r="F26" s="39">
        <f t="shared" si="1"/>
        <v>6</v>
      </c>
      <c r="G26" s="47" t="s">
        <v>62</v>
      </c>
      <c r="H26" s="38" t="s">
        <v>74</v>
      </c>
      <c r="I26" s="49" t="s">
        <v>76</v>
      </c>
      <c r="J26" s="28">
        <v>3</v>
      </c>
      <c r="K26" s="28">
        <f t="shared" si="4"/>
        <v>2.25</v>
      </c>
      <c r="L26" s="28">
        <f t="shared" si="5"/>
        <v>2.25</v>
      </c>
      <c r="M26" s="33">
        <f t="shared" si="2"/>
        <v>7.5</v>
      </c>
      <c r="N26" s="33">
        <f t="shared" si="3"/>
        <v>120</v>
      </c>
      <c r="O26" s="39">
        <f t="shared" si="6"/>
        <v>7.5</v>
      </c>
      <c r="P26" s="33" t="s">
        <v>30</v>
      </c>
      <c r="Q26" s="34">
        <f t="shared" si="7"/>
        <v>0.875</v>
      </c>
      <c r="R26" s="33">
        <v>100</v>
      </c>
      <c r="S26" s="40" t="s">
        <v>30</v>
      </c>
      <c r="U26" s="37"/>
      <c r="V26" s="37"/>
      <c r="X26" s="37"/>
    </row>
    <row r="27" spans="1:24" s="36" customFormat="1" ht="24.95" customHeight="1">
      <c r="A27" s="47" t="s">
        <v>62</v>
      </c>
      <c r="B27" s="38" t="s">
        <v>77</v>
      </c>
      <c r="C27" s="64" t="s">
        <v>78</v>
      </c>
      <c r="D27" s="52">
        <v>5</v>
      </c>
      <c r="E27" s="33">
        <f t="shared" si="0"/>
        <v>80</v>
      </c>
      <c r="F27" s="39">
        <f t="shared" si="1"/>
        <v>5</v>
      </c>
      <c r="G27" s="47" t="s">
        <v>62</v>
      </c>
      <c r="H27" s="38" t="s">
        <v>77</v>
      </c>
      <c r="I27" s="56" t="s">
        <v>79</v>
      </c>
      <c r="J27" s="28">
        <v>4</v>
      </c>
      <c r="K27" s="28">
        <f t="shared" si="4"/>
        <v>3</v>
      </c>
      <c r="L27" s="28">
        <f t="shared" si="5"/>
        <v>3</v>
      </c>
      <c r="M27" s="33">
        <f t="shared" si="2"/>
        <v>10</v>
      </c>
      <c r="N27" s="33">
        <f t="shared" si="3"/>
        <v>160</v>
      </c>
      <c r="O27" s="39">
        <f t="shared" si="6"/>
        <v>10</v>
      </c>
      <c r="P27" s="33"/>
      <c r="Q27" s="34">
        <f t="shared" si="7"/>
        <v>1.4</v>
      </c>
      <c r="R27" s="33">
        <v>101</v>
      </c>
      <c r="S27" s="40" t="s">
        <v>30</v>
      </c>
      <c r="U27" s="37"/>
      <c r="V27" s="37"/>
      <c r="X27" s="37"/>
    </row>
    <row r="28" spans="1:24" s="36" customFormat="1" ht="24.95" customHeight="1">
      <c r="A28" s="47" t="s">
        <v>62</v>
      </c>
      <c r="B28" s="38" t="s">
        <v>80</v>
      </c>
      <c r="C28" s="64" t="s">
        <v>81</v>
      </c>
      <c r="D28" s="43">
        <v>6</v>
      </c>
      <c r="E28" s="33"/>
      <c r="F28" s="39"/>
      <c r="G28" s="47"/>
      <c r="H28" s="38" t="s">
        <v>80</v>
      </c>
      <c r="I28" s="65" t="s">
        <v>82</v>
      </c>
      <c r="J28" s="31">
        <v>4</v>
      </c>
      <c r="K28" s="28">
        <f t="shared" si="4"/>
        <v>3</v>
      </c>
      <c r="L28" s="28">
        <f t="shared" si="5"/>
        <v>3</v>
      </c>
      <c r="M28" s="33">
        <f t="shared" si="2"/>
        <v>10</v>
      </c>
      <c r="N28" s="33">
        <f t="shared" si="3"/>
        <v>160</v>
      </c>
      <c r="O28" s="39">
        <f t="shared" si="6"/>
        <v>10</v>
      </c>
      <c r="P28" s="33"/>
      <c r="Q28" s="34">
        <f t="shared" si="7"/>
        <v>1.1666666666666667</v>
      </c>
      <c r="R28" s="33">
        <v>100</v>
      </c>
      <c r="S28" s="40" t="s">
        <v>30</v>
      </c>
      <c r="U28" s="37"/>
      <c r="V28" s="37"/>
      <c r="X28" s="37"/>
    </row>
    <row r="29" spans="1:24" s="36" customFormat="1" ht="24.95" customHeight="1">
      <c r="A29" s="47" t="s">
        <v>83</v>
      </c>
      <c r="B29" s="38" t="s">
        <v>84</v>
      </c>
      <c r="C29" s="64" t="s">
        <v>85</v>
      </c>
      <c r="D29" s="43">
        <v>3</v>
      </c>
      <c r="E29" s="33">
        <f t="shared" si="0"/>
        <v>48</v>
      </c>
      <c r="F29" s="39">
        <f t="shared" si="1"/>
        <v>3</v>
      </c>
      <c r="G29" s="47" t="s">
        <v>83</v>
      </c>
      <c r="H29" s="38" t="s">
        <v>84</v>
      </c>
      <c r="I29" s="56" t="s">
        <v>86</v>
      </c>
      <c r="J29" s="50">
        <v>3</v>
      </c>
      <c r="K29" s="28">
        <f t="shared" si="4"/>
        <v>2.25</v>
      </c>
      <c r="L29" s="28">
        <f t="shared" si="5"/>
        <v>2.25</v>
      </c>
      <c r="M29" s="33">
        <f t="shared" si="2"/>
        <v>7.5</v>
      </c>
      <c r="N29" s="33">
        <f t="shared" si="3"/>
        <v>120</v>
      </c>
      <c r="O29" s="39">
        <f t="shared" si="6"/>
        <v>7.5</v>
      </c>
      <c r="P29" s="33" t="s">
        <v>30</v>
      </c>
      <c r="Q29" s="34">
        <f t="shared" si="7"/>
        <v>1.75</v>
      </c>
      <c r="R29" s="33">
        <v>100</v>
      </c>
      <c r="S29" s="40" t="s">
        <v>30</v>
      </c>
      <c r="U29" s="37"/>
      <c r="V29" s="37"/>
      <c r="X29" s="37"/>
    </row>
    <row r="30" spans="1:24" s="36" customFormat="1" ht="24.95" customHeight="1">
      <c r="A30" s="47" t="s">
        <v>83</v>
      </c>
      <c r="B30" s="38" t="s">
        <v>87</v>
      </c>
      <c r="C30" s="64" t="s">
        <v>88</v>
      </c>
      <c r="D30" s="43">
        <v>3</v>
      </c>
      <c r="E30" s="33">
        <f t="shared" si="0"/>
        <v>48</v>
      </c>
      <c r="F30" s="39">
        <f t="shared" si="1"/>
        <v>3</v>
      </c>
      <c r="G30" s="47" t="s">
        <v>83</v>
      </c>
      <c r="H30" s="38" t="s">
        <v>87</v>
      </c>
      <c r="I30" s="56" t="s">
        <v>89</v>
      </c>
      <c r="J30" s="50">
        <v>3</v>
      </c>
      <c r="K30" s="28">
        <f t="shared" si="4"/>
        <v>2.25</v>
      </c>
      <c r="L30" s="28">
        <f t="shared" si="5"/>
        <v>2.25</v>
      </c>
      <c r="M30" s="33">
        <f t="shared" si="2"/>
        <v>7.5</v>
      </c>
      <c r="N30" s="33">
        <f t="shared" si="3"/>
        <v>120</v>
      </c>
      <c r="O30" s="39">
        <f t="shared" si="6"/>
        <v>7.5</v>
      </c>
      <c r="P30" s="33" t="s">
        <v>30</v>
      </c>
      <c r="Q30" s="34">
        <f t="shared" si="7"/>
        <v>1.75</v>
      </c>
      <c r="R30" s="33">
        <v>100</v>
      </c>
      <c r="S30" s="40" t="s">
        <v>30</v>
      </c>
      <c r="U30" s="37"/>
      <c r="V30" s="37"/>
      <c r="X30" s="37"/>
    </row>
    <row r="31" spans="1:24" s="36" customFormat="1" ht="24.95" customHeight="1">
      <c r="A31" s="47" t="s">
        <v>83</v>
      </c>
      <c r="B31" s="38" t="s">
        <v>90</v>
      </c>
      <c r="C31" s="66" t="s">
        <v>91</v>
      </c>
      <c r="D31" s="43">
        <v>5</v>
      </c>
      <c r="E31" s="33">
        <f t="shared" si="0"/>
        <v>80</v>
      </c>
      <c r="F31" s="39">
        <f t="shared" si="1"/>
        <v>5</v>
      </c>
      <c r="G31" s="47" t="s">
        <v>83</v>
      </c>
      <c r="H31" s="38" t="s">
        <v>90</v>
      </c>
      <c r="I31" s="56" t="s">
        <v>92</v>
      </c>
      <c r="J31" s="50">
        <v>4</v>
      </c>
      <c r="K31" s="28">
        <f t="shared" si="4"/>
        <v>3</v>
      </c>
      <c r="L31" s="28">
        <f t="shared" si="5"/>
        <v>3</v>
      </c>
      <c r="M31" s="33">
        <f t="shared" si="2"/>
        <v>10</v>
      </c>
      <c r="N31" s="33">
        <f t="shared" si="3"/>
        <v>160</v>
      </c>
      <c r="O31" s="39">
        <f t="shared" si="6"/>
        <v>10</v>
      </c>
      <c r="P31" s="33" t="s">
        <v>30</v>
      </c>
      <c r="Q31" s="34">
        <f t="shared" si="7"/>
        <v>1.4</v>
      </c>
      <c r="R31" s="33">
        <v>100</v>
      </c>
      <c r="S31" s="40" t="s">
        <v>30</v>
      </c>
      <c r="U31" s="37"/>
      <c r="V31" s="37"/>
      <c r="X31" s="37"/>
    </row>
    <row r="32" spans="1:24" s="36" customFormat="1" ht="24.95" customHeight="1">
      <c r="A32" s="47" t="s">
        <v>83</v>
      </c>
      <c r="B32" s="38" t="s">
        <v>93</v>
      </c>
      <c r="C32" s="64" t="s">
        <v>94</v>
      </c>
      <c r="D32" s="43">
        <v>4</v>
      </c>
      <c r="E32" s="33">
        <f t="shared" si="0"/>
        <v>64</v>
      </c>
      <c r="F32" s="39">
        <f t="shared" si="1"/>
        <v>4</v>
      </c>
      <c r="G32" s="47" t="s">
        <v>83</v>
      </c>
      <c r="H32" s="38" t="s">
        <v>93</v>
      </c>
      <c r="I32" s="61" t="s">
        <v>95</v>
      </c>
      <c r="J32" s="50">
        <v>4</v>
      </c>
      <c r="K32" s="28">
        <f t="shared" si="4"/>
        <v>3</v>
      </c>
      <c r="L32" s="28">
        <f t="shared" si="5"/>
        <v>3</v>
      </c>
      <c r="M32" s="33">
        <f t="shared" si="2"/>
        <v>10</v>
      </c>
      <c r="N32" s="33">
        <f t="shared" si="3"/>
        <v>160</v>
      </c>
      <c r="O32" s="39">
        <f t="shared" si="6"/>
        <v>10</v>
      </c>
      <c r="P32" s="33" t="s">
        <v>30</v>
      </c>
      <c r="Q32" s="34">
        <f t="shared" si="7"/>
        <v>1.75</v>
      </c>
      <c r="R32" s="33">
        <v>100</v>
      </c>
      <c r="S32" s="40" t="s">
        <v>30</v>
      </c>
      <c r="U32" s="37"/>
      <c r="V32" s="37"/>
      <c r="X32" s="37"/>
    </row>
    <row r="33" spans="1:24" s="36" customFormat="1" ht="24.95" customHeight="1">
      <c r="A33" s="47" t="s">
        <v>83</v>
      </c>
      <c r="B33" s="38" t="s">
        <v>96</v>
      </c>
      <c r="C33" s="62" t="s">
        <v>73</v>
      </c>
      <c r="D33" s="43">
        <v>3</v>
      </c>
      <c r="E33" s="33">
        <f t="shared" si="0"/>
        <v>48</v>
      </c>
      <c r="F33" s="39">
        <f t="shared" si="1"/>
        <v>3</v>
      </c>
      <c r="G33" s="47" t="s">
        <v>83</v>
      </c>
      <c r="H33" s="38" t="s">
        <v>96</v>
      </c>
      <c r="I33" s="61"/>
      <c r="J33" s="50"/>
      <c r="K33" s="28"/>
      <c r="L33" s="28"/>
      <c r="M33" s="33"/>
      <c r="N33" s="33"/>
      <c r="O33" s="39"/>
      <c r="P33" s="33"/>
      <c r="Q33" s="34"/>
      <c r="R33" s="33"/>
      <c r="S33" s="40"/>
      <c r="U33" s="37"/>
      <c r="V33" s="37"/>
      <c r="X33" s="37"/>
    </row>
    <row r="34" spans="1:24" s="36" customFormat="1" ht="24.95" customHeight="1">
      <c r="A34" s="47" t="s">
        <v>83</v>
      </c>
      <c r="B34" s="38" t="s">
        <v>97</v>
      </c>
      <c r="C34" s="64" t="s">
        <v>98</v>
      </c>
      <c r="D34" s="52">
        <v>4</v>
      </c>
      <c r="E34" s="33">
        <f t="shared" si="0"/>
        <v>64</v>
      </c>
      <c r="F34" s="39">
        <f t="shared" si="1"/>
        <v>4</v>
      </c>
      <c r="G34" s="47" t="s">
        <v>83</v>
      </c>
      <c r="H34" s="38" t="s">
        <v>97</v>
      </c>
      <c r="I34" s="56" t="s">
        <v>99</v>
      </c>
      <c r="J34" s="50">
        <v>3</v>
      </c>
      <c r="K34" s="28">
        <f t="shared" si="4"/>
        <v>2.25</v>
      </c>
      <c r="L34" s="28">
        <f t="shared" si="5"/>
        <v>2.25</v>
      </c>
      <c r="M34" s="33">
        <f t="shared" si="2"/>
        <v>7.5</v>
      </c>
      <c r="N34" s="33">
        <f t="shared" si="3"/>
        <v>120</v>
      </c>
      <c r="O34" s="39">
        <f t="shared" si="6"/>
        <v>7.5</v>
      </c>
      <c r="P34" s="33" t="s">
        <v>30</v>
      </c>
      <c r="Q34" s="34">
        <f t="shared" ref="Q34:Q35" si="8">+((J34+K34))/D34</f>
        <v>1.3125</v>
      </c>
      <c r="R34" s="33">
        <v>100</v>
      </c>
      <c r="S34" s="40" t="s">
        <v>30</v>
      </c>
      <c r="U34" s="37"/>
      <c r="V34" s="37"/>
      <c r="X34" s="37"/>
    </row>
    <row r="35" spans="1:24" s="36" customFormat="1" ht="24.95" customHeight="1">
      <c r="A35" s="47" t="s">
        <v>83</v>
      </c>
      <c r="B35" s="38" t="s">
        <v>100</v>
      </c>
      <c r="C35" s="67" t="s">
        <v>101</v>
      </c>
      <c r="D35" s="52">
        <v>4</v>
      </c>
      <c r="E35" s="33">
        <f t="shared" si="0"/>
        <v>64</v>
      </c>
      <c r="F35" s="39">
        <f t="shared" si="1"/>
        <v>4</v>
      </c>
      <c r="G35" s="47" t="s">
        <v>83</v>
      </c>
      <c r="H35" s="38" t="s">
        <v>100</v>
      </c>
      <c r="I35" s="56" t="s">
        <v>102</v>
      </c>
      <c r="J35" s="31">
        <v>3</v>
      </c>
      <c r="K35" s="28">
        <f t="shared" si="4"/>
        <v>2.25</v>
      </c>
      <c r="L35" s="28">
        <f t="shared" si="5"/>
        <v>2.25</v>
      </c>
      <c r="M35" s="33">
        <f t="shared" si="2"/>
        <v>7.5</v>
      </c>
      <c r="N35" s="33">
        <f t="shared" si="3"/>
        <v>120</v>
      </c>
      <c r="O35" s="39">
        <f t="shared" si="6"/>
        <v>7.5</v>
      </c>
      <c r="P35" s="33" t="s">
        <v>30</v>
      </c>
      <c r="Q35" s="34">
        <f t="shared" si="8"/>
        <v>1.3125</v>
      </c>
      <c r="R35" s="33">
        <v>100</v>
      </c>
      <c r="S35" s="40" t="s">
        <v>30</v>
      </c>
      <c r="U35" s="37"/>
      <c r="V35" s="37"/>
      <c r="X35" s="37"/>
    </row>
    <row r="36" spans="1:24" s="36" customFormat="1" ht="24.95" customHeight="1">
      <c r="A36" s="47" t="s">
        <v>83</v>
      </c>
      <c r="B36" s="38" t="s">
        <v>103</v>
      </c>
      <c r="C36" s="68" t="s">
        <v>104</v>
      </c>
      <c r="D36" s="52">
        <v>2</v>
      </c>
      <c r="E36" s="33">
        <f t="shared" si="0"/>
        <v>32</v>
      </c>
      <c r="F36" s="39">
        <f t="shared" si="1"/>
        <v>2</v>
      </c>
      <c r="G36" s="47" t="s">
        <v>83</v>
      </c>
      <c r="H36" s="38" t="s">
        <v>103</v>
      </c>
      <c r="I36" s="38"/>
      <c r="J36" s="28"/>
      <c r="K36" s="28"/>
      <c r="L36" s="28"/>
      <c r="M36" s="33"/>
      <c r="N36" s="33"/>
      <c r="O36" s="33"/>
      <c r="P36" s="33"/>
      <c r="Q36" s="34"/>
      <c r="R36" s="33"/>
      <c r="S36" s="69"/>
      <c r="U36" s="37"/>
      <c r="V36" s="37"/>
      <c r="X36" s="37"/>
    </row>
    <row r="37" spans="1:24" s="36" customFormat="1" ht="24.95" customHeight="1">
      <c r="A37" s="47" t="s">
        <v>83</v>
      </c>
      <c r="B37" s="38" t="s">
        <v>105</v>
      </c>
      <c r="C37" s="68" t="s">
        <v>106</v>
      </c>
      <c r="D37" s="52">
        <v>2</v>
      </c>
      <c r="E37" s="33">
        <f t="shared" si="0"/>
        <v>32</v>
      </c>
      <c r="F37" s="39">
        <f t="shared" si="1"/>
        <v>2</v>
      </c>
      <c r="G37" s="47" t="s">
        <v>83</v>
      </c>
      <c r="H37" s="38" t="s">
        <v>105</v>
      </c>
      <c r="I37" s="38"/>
      <c r="J37" s="28"/>
      <c r="K37" s="28"/>
      <c r="L37" s="28"/>
      <c r="M37" s="33"/>
      <c r="N37" s="33"/>
      <c r="O37" s="33"/>
      <c r="P37" s="33"/>
      <c r="Q37" s="34"/>
      <c r="R37" s="33"/>
      <c r="S37" s="69"/>
      <c r="U37" s="37"/>
      <c r="V37" s="37"/>
      <c r="X37" s="37"/>
    </row>
    <row r="38" spans="1:24" s="36" customFormat="1" ht="24.95" customHeight="1">
      <c r="A38" s="47" t="s">
        <v>107</v>
      </c>
      <c r="B38" s="38" t="s">
        <v>108</v>
      </c>
      <c r="C38" s="64" t="s">
        <v>85</v>
      </c>
      <c r="D38" s="43">
        <v>3</v>
      </c>
      <c r="E38" s="33">
        <f t="shared" si="0"/>
        <v>48</v>
      </c>
      <c r="F38" s="39">
        <f t="shared" si="1"/>
        <v>3</v>
      </c>
      <c r="G38" s="47" t="s">
        <v>107</v>
      </c>
      <c r="H38" s="38" t="s">
        <v>108</v>
      </c>
      <c r="I38" s="56" t="s">
        <v>86</v>
      </c>
      <c r="J38" s="50">
        <v>3</v>
      </c>
      <c r="K38" s="32">
        <f t="shared" si="4"/>
        <v>2.25</v>
      </c>
      <c r="L38" s="32">
        <f t="shared" si="5"/>
        <v>2.25</v>
      </c>
      <c r="M38" s="29">
        <f t="shared" si="2"/>
        <v>7.5</v>
      </c>
      <c r="N38" s="29">
        <f t="shared" si="3"/>
        <v>120</v>
      </c>
      <c r="O38" s="30">
        <f t="shared" si="6"/>
        <v>7.5</v>
      </c>
      <c r="P38" s="29" t="s">
        <v>30</v>
      </c>
      <c r="Q38" s="70">
        <f t="shared" si="7"/>
        <v>1.75</v>
      </c>
      <c r="R38" s="29">
        <v>100</v>
      </c>
      <c r="S38" s="71" t="s">
        <v>30</v>
      </c>
      <c r="U38" s="37"/>
      <c r="V38" s="37"/>
      <c r="X38" s="37"/>
    </row>
    <row r="39" spans="1:24" s="36" customFormat="1" ht="24.95" customHeight="1">
      <c r="A39" s="47" t="s">
        <v>107</v>
      </c>
      <c r="B39" s="38" t="s">
        <v>109</v>
      </c>
      <c r="C39" s="64" t="s">
        <v>88</v>
      </c>
      <c r="D39" s="43">
        <v>3</v>
      </c>
      <c r="E39" s="33">
        <f t="shared" si="0"/>
        <v>48</v>
      </c>
      <c r="F39" s="39">
        <f t="shared" si="1"/>
        <v>3</v>
      </c>
      <c r="G39" s="47" t="s">
        <v>107</v>
      </c>
      <c r="H39" s="38" t="s">
        <v>109</v>
      </c>
      <c r="I39" s="56" t="s">
        <v>89</v>
      </c>
      <c r="J39" s="50">
        <v>3</v>
      </c>
      <c r="K39" s="28">
        <f t="shared" si="4"/>
        <v>2.25</v>
      </c>
      <c r="L39" s="28">
        <f t="shared" si="5"/>
        <v>2.25</v>
      </c>
      <c r="M39" s="33">
        <f t="shared" si="2"/>
        <v>7.5</v>
      </c>
      <c r="N39" s="33">
        <f t="shared" si="3"/>
        <v>120</v>
      </c>
      <c r="O39" s="39">
        <f t="shared" si="6"/>
        <v>7.5</v>
      </c>
      <c r="P39" s="33" t="s">
        <v>30</v>
      </c>
      <c r="Q39" s="34">
        <f t="shared" si="7"/>
        <v>1.75</v>
      </c>
      <c r="R39" s="33">
        <v>100</v>
      </c>
      <c r="S39" s="40" t="s">
        <v>30</v>
      </c>
      <c r="U39" s="37"/>
      <c r="V39" s="37"/>
      <c r="X39" s="37"/>
    </row>
    <row r="40" spans="1:24" s="36" customFormat="1" ht="24.95" customHeight="1">
      <c r="A40" s="47" t="s">
        <v>107</v>
      </c>
      <c r="B40" s="38" t="s">
        <v>110</v>
      </c>
      <c r="C40" s="66" t="s">
        <v>91</v>
      </c>
      <c r="D40" s="43">
        <v>5</v>
      </c>
      <c r="E40" s="33">
        <f t="shared" si="0"/>
        <v>80</v>
      </c>
      <c r="F40" s="39">
        <f t="shared" si="1"/>
        <v>5</v>
      </c>
      <c r="G40" s="47" t="s">
        <v>107</v>
      </c>
      <c r="H40" s="38" t="s">
        <v>110</v>
      </c>
      <c r="I40" s="56" t="s">
        <v>92</v>
      </c>
      <c r="J40" s="50">
        <v>4</v>
      </c>
      <c r="K40" s="28">
        <f t="shared" si="4"/>
        <v>3</v>
      </c>
      <c r="L40" s="28">
        <f t="shared" si="5"/>
        <v>3</v>
      </c>
      <c r="M40" s="33">
        <f t="shared" si="2"/>
        <v>10</v>
      </c>
      <c r="N40" s="33">
        <f t="shared" si="3"/>
        <v>160</v>
      </c>
      <c r="O40" s="39">
        <f t="shared" si="6"/>
        <v>10</v>
      </c>
      <c r="P40" s="33" t="s">
        <v>30</v>
      </c>
      <c r="Q40" s="34">
        <f t="shared" si="7"/>
        <v>1.4</v>
      </c>
      <c r="R40" s="33">
        <v>100</v>
      </c>
      <c r="S40" s="40" t="s">
        <v>30</v>
      </c>
      <c r="U40" s="37"/>
      <c r="V40" s="37"/>
      <c r="X40" s="37"/>
    </row>
    <row r="41" spans="1:24" s="36" customFormat="1" ht="24.95" customHeight="1">
      <c r="A41" s="47" t="s">
        <v>107</v>
      </c>
      <c r="B41" s="38" t="s">
        <v>111</v>
      </c>
      <c r="C41" s="64" t="s">
        <v>94</v>
      </c>
      <c r="D41" s="43">
        <v>4</v>
      </c>
      <c r="E41" s="33">
        <f t="shared" si="0"/>
        <v>64</v>
      </c>
      <c r="F41" s="39">
        <f t="shared" si="1"/>
        <v>4</v>
      </c>
      <c r="G41" s="47" t="s">
        <v>107</v>
      </c>
      <c r="H41" s="38" t="s">
        <v>111</v>
      </c>
      <c r="I41" s="61" t="s">
        <v>95</v>
      </c>
      <c r="J41" s="50">
        <v>4</v>
      </c>
      <c r="K41" s="28">
        <f t="shared" si="4"/>
        <v>3</v>
      </c>
      <c r="L41" s="28">
        <f t="shared" si="5"/>
        <v>3</v>
      </c>
      <c r="M41" s="33">
        <f t="shared" si="2"/>
        <v>10</v>
      </c>
      <c r="N41" s="33">
        <f t="shared" si="3"/>
        <v>160</v>
      </c>
      <c r="O41" s="39">
        <f t="shared" si="6"/>
        <v>10</v>
      </c>
      <c r="P41" s="33" t="s">
        <v>30</v>
      </c>
      <c r="Q41" s="34">
        <f t="shared" si="7"/>
        <v>1.75</v>
      </c>
      <c r="R41" s="33">
        <v>100</v>
      </c>
      <c r="S41" s="40" t="s">
        <v>30</v>
      </c>
      <c r="U41" s="37"/>
      <c r="V41" s="37"/>
      <c r="X41" s="37"/>
    </row>
    <row r="42" spans="1:24" s="36" customFormat="1" ht="24.95" customHeight="1">
      <c r="A42" s="47" t="s">
        <v>107</v>
      </c>
      <c r="B42" s="38" t="s">
        <v>112</v>
      </c>
      <c r="C42" s="62" t="s">
        <v>73</v>
      </c>
      <c r="D42" s="43">
        <v>3</v>
      </c>
      <c r="E42" s="33">
        <f t="shared" si="0"/>
        <v>48</v>
      </c>
      <c r="F42" s="39">
        <f t="shared" si="1"/>
        <v>3</v>
      </c>
      <c r="G42" s="47" t="s">
        <v>107</v>
      </c>
      <c r="H42" s="38" t="s">
        <v>112</v>
      </c>
      <c r="I42" s="61"/>
      <c r="J42" s="72"/>
      <c r="K42" s="28">
        <f t="shared" si="4"/>
        <v>0</v>
      </c>
      <c r="L42" s="28">
        <f t="shared" si="5"/>
        <v>0</v>
      </c>
      <c r="M42" s="33">
        <f t="shared" si="2"/>
        <v>0</v>
      </c>
      <c r="N42" s="33">
        <f t="shared" si="3"/>
        <v>0</v>
      </c>
      <c r="O42" s="39">
        <f t="shared" si="6"/>
        <v>0</v>
      </c>
      <c r="P42" s="33" t="s">
        <v>30</v>
      </c>
      <c r="Q42" s="34">
        <f t="shared" si="7"/>
        <v>0</v>
      </c>
      <c r="R42" s="33">
        <v>0</v>
      </c>
      <c r="S42" s="40" t="s">
        <v>46</v>
      </c>
      <c r="U42" s="37"/>
      <c r="V42" s="37"/>
      <c r="X42" s="37"/>
    </row>
    <row r="43" spans="1:24" s="36" customFormat="1" ht="24.95" customHeight="1">
      <c r="A43" s="47" t="s">
        <v>107</v>
      </c>
      <c r="B43" s="38" t="s">
        <v>113</v>
      </c>
      <c r="C43" s="64" t="s">
        <v>98</v>
      </c>
      <c r="D43" s="52">
        <v>4</v>
      </c>
      <c r="E43" s="33">
        <f t="shared" si="0"/>
        <v>64</v>
      </c>
      <c r="F43" s="39">
        <f t="shared" si="1"/>
        <v>4</v>
      </c>
      <c r="G43" s="47" t="s">
        <v>107</v>
      </c>
      <c r="H43" s="38" t="s">
        <v>113</v>
      </c>
      <c r="I43" s="56" t="s">
        <v>99</v>
      </c>
      <c r="J43" s="50">
        <v>3</v>
      </c>
      <c r="K43" s="28">
        <f t="shared" si="4"/>
        <v>2.25</v>
      </c>
      <c r="L43" s="28">
        <f t="shared" si="5"/>
        <v>2.25</v>
      </c>
      <c r="M43" s="33">
        <f t="shared" si="2"/>
        <v>7.5</v>
      </c>
      <c r="N43" s="33">
        <f t="shared" si="3"/>
        <v>120</v>
      </c>
      <c r="O43" s="39">
        <f t="shared" si="6"/>
        <v>7.5</v>
      </c>
      <c r="P43" s="33" t="s">
        <v>30</v>
      </c>
      <c r="Q43" s="34">
        <f t="shared" si="7"/>
        <v>1.3125</v>
      </c>
      <c r="R43" s="33">
        <v>100</v>
      </c>
      <c r="S43" s="40" t="s">
        <v>30</v>
      </c>
      <c r="U43" s="37"/>
      <c r="V43" s="37"/>
      <c r="X43" s="37"/>
    </row>
    <row r="44" spans="1:24" s="36" customFormat="1" ht="24.95" customHeight="1">
      <c r="A44" s="47" t="s">
        <v>107</v>
      </c>
      <c r="B44" s="38" t="s">
        <v>114</v>
      </c>
      <c r="C44" s="67" t="s">
        <v>101</v>
      </c>
      <c r="D44" s="52">
        <v>4</v>
      </c>
      <c r="E44" s="33">
        <f t="shared" si="0"/>
        <v>64</v>
      </c>
      <c r="F44" s="39">
        <f t="shared" si="1"/>
        <v>4</v>
      </c>
      <c r="G44" s="47" t="s">
        <v>107</v>
      </c>
      <c r="H44" s="38" t="s">
        <v>114</v>
      </c>
      <c r="I44" s="56" t="s">
        <v>102</v>
      </c>
      <c r="J44" s="31">
        <v>3</v>
      </c>
      <c r="K44" s="28">
        <f t="shared" si="4"/>
        <v>2.25</v>
      </c>
      <c r="L44" s="28">
        <f t="shared" si="5"/>
        <v>2.25</v>
      </c>
      <c r="M44" s="33">
        <f t="shared" si="2"/>
        <v>7.5</v>
      </c>
      <c r="N44" s="33">
        <f t="shared" si="3"/>
        <v>120</v>
      </c>
      <c r="O44" s="39">
        <f t="shared" si="6"/>
        <v>7.5</v>
      </c>
      <c r="P44" s="33" t="s">
        <v>30</v>
      </c>
      <c r="Q44" s="34">
        <f t="shared" si="7"/>
        <v>1.3125</v>
      </c>
      <c r="R44" s="33">
        <v>100</v>
      </c>
      <c r="S44" s="40" t="s">
        <v>30</v>
      </c>
      <c r="U44" s="37"/>
      <c r="V44" s="37"/>
      <c r="X44" s="37"/>
    </row>
    <row r="45" spans="1:24" s="36" customFormat="1" ht="24.95" customHeight="1">
      <c r="A45" s="47" t="s">
        <v>107</v>
      </c>
      <c r="B45" s="38" t="s">
        <v>115</v>
      </c>
      <c r="C45" s="68" t="s">
        <v>104</v>
      </c>
      <c r="D45" s="52">
        <v>2</v>
      </c>
      <c r="E45" s="33">
        <f t="shared" si="0"/>
        <v>32</v>
      </c>
      <c r="F45" s="39">
        <f t="shared" si="1"/>
        <v>2</v>
      </c>
      <c r="G45" s="47" t="s">
        <v>107</v>
      </c>
      <c r="H45" s="38" t="s">
        <v>115</v>
      </c>
      <c r="I45" s="72"/>
      <c r="J45" s="72"/>
      <c r="K45" s="28">
        <f t="shared" si="4"/>
        <v>0</v>
      </c>
      <c r="L45" s="28">
        <f t="shared" si="5"/>
        <v>0</v>
      </c>
      <c r="M45" s="33">
        <f t="shared" si="2"/>
        <v>0</v>
      </c>
      <c r="N45" s="33">
        <f t="shared" si="3"/>
        <v>0</v>
      </c>
      <c r="O45" s="39">
        <f t="shared" si="6"/>
        <v>0</v>
      </c>
      <c r="P45" s="33" t="s">
        <v>30</v>
      </c>
      <c r="Q45" s="34">
        <f t="shared" si="7"/>
        <v>0</v>
      </c>
      <c r="R45" s="33"/>
      <c r="S45" s="40" t="s">
        <v>46</v>
      </c>
      <c r="U45" s="37"/>
      <c r="V45" s="37"/>
      <c r="X45" s="37"/>
    </row>
    <row r="46" spans="1:24" s="36" customFormat="1" ht="24.95" customHeight="1">
      <c r="A46" s="47" t="s">
        <v>107</v>
      </c>
      <c r="B46" s="38" t="s">
        <v>116</v>
      </c>
      <c r="C46" s="68" t="s">
        <v>106</v>
      </c>
      <c r="D46" s="52">
        <v>2</v>
      </c>
      <c r="E46" s="33">
        <f t="shared" si="0"/>
        <v>32</v>
      </c>
      <c r="F46" s="39">
        <f t="shared" si="1"/>
        <v>2</v>
      </c>
      <c r="G46" s="47" t="s">
        <v>107</v>
      </c>
      <c r="H46" s="38" t="s">
        <v>116</v>
      </c>
      <c r="I46" s="73"/>
      <c r="J46" s="73"/>
      <c r="K46" s="28">
        <f t="shared" si="4"/>
        <v>0</v>
      </c>
      <c r="L46" s="28">
        <f t="shared" si="5"/>
        <v>0</v>
      </c>
      <c r="M46" s="33">
        <f t="shared" si="2"/>
        <v>0</v>
      </c>
      <c r="N46" s="33">
        <f t="shared" si="3"/>
        <v>0</v>
      </c>
      <c r="O46" s="39">
        <f t="shared" si="6"/>
        <v>0</v>
      </c>
      <c r="P46" s="33" t="s">
        <v>30</v>
      </c>
      <c r="Q46" s="34">
        <f t="shared" si="7"/>
        <v>0</v>
      </c>
      <c r="R46" s="33"/>
      <c r="S46" s="40" t="s">
        <v>46</v>
      </c>
      <c r="U46" s="37"/>
      <c r="V46" s="37"/>
      <c r="X46" s="37"/>
    </row>
    <row r="47" spans="1:24" s="36" customFormat="1" ht="24.95" customHeight="1">
      <c r="A47" s="47" t="s">
        <v>117</v>
      </c>
      <c r="B47" s="38" t="s">
        <v>118</v>
      </c>
      <c r="C47" s="56" t="s">
        <v>119</v>
      </c>
      <c r="D47" s="28">
        <v>6</v>
      </c>
      <c r="E47" s="33">
        <f t="shared" si="0"/>
        <v>96</v>
      </c>
      <c r="F47" s="39">
        <f t="shared" si="1"/>
        <v>6</v>
      </c>
      <c r="G47" s="47" t="s">
        <v>117</v>
      </c>
      <c r="H47" s="38" t="s">
        <v>118</v>
      </c>
      <c r="I47" s="56" t="s">
        <v>120</v>
      </c>
      <c r="J47" s="74">
        <v>4</v>
      </c>
      <c r="K47" s="28">
        <f t="shared" si="4"/>
        <v>3</v>
      </c>
      <c r="L47" s="28">
        <f t="shared" si="5"/>
        <v>3</v>
      </c>
      <c r="M47" s="33">
        <f t="shared" si="2"/>
        <v>10</v>
      </c>
      <c r="N47" s="33">
        <f t="shared" si="3"/>
        <v>160</v>
      </c>
      <c r="O47" s="39">
        <f t="shared" si="6"/>
        <v>10</v>
      </c>
      <c r="P47" s="33" t="s">
        <v>30</v>
      </c>
      <c r="Q47" s="34">
        <f t="shared" si="7"/>
        <v>1.1666666666666667</v>
      </c>
      <c r="R47" s="33">
        <v>100</v>
      </c>
      <c r="S47" s="40" t="s">
        <v>30</v>
      </c>
      <c r="U47" s="37"/>
      <c r="V47" s="37"/>
      <c r="X47" s="37"/>
    </row>
    <row r="48" spans="1:24" s="36" customFormat="1" ht="24.95" customHeight="1">
      <c r="A48" s="47" t="s">
        <v>117</v>
      </c>
      <c r="B48" s="38" t="s">
        <v>121</v>
      </c>
      <c r="C48" s="56" t="s">
        <v>122</v>
      </c>
      <c r="D48" s="28">
        <v>5</v>
      </c>
      <c r="E48" s="33">
        <f t="shared" si="0"/>
        <v>80</v>
      </c>
      <c r="F48" s="39">
        <f t="shared" si="1"/>
        <v>5</v>
      </c>
      <c r="G48" s="47" t="s">
        <v>117</v>
      </c>
      <c r="H48" s="38" t="s">
        <v>121</v>
      </c>
      <c r="I48" s="56" t="s">
        <v>123</v>
      </c>
      <c r="J48" s="74">
        <v>4</v>
      </c>
      <c r="K48" s="28">
        <f t="shared" si="4"/>
        <v>3</v>
      </c>
      <c r="L48" s="28">
        <f t="shared" si="5"/>
        <v>3</v>
      </c>
      <c r="M48" s="33">
        <f t="shared" si="2"/>
        <v>10</v>
      </c>
      <c r="N48" s="33">
        <f t="shared" si="3"/>
        <v>160</v>
      </c>
      <c r="O48" s="39">
        <f t="shared" si="6"/>
        <v>10</v>
      </c>
      <c r="P48" s="33" t="s">
        <v>30</v>
      </c>
      <c r="Q48" s="34">
        <f t="shared" si="7"/>
        <v>1.4</v>
      </c>
      <c r="R48" s="33">
        <v>100</v>
      </c>
      <c r="S48" s="40" t="s">
        <v>30</v>
      </c>
      <c r="U48" s="37"/>
      <c r="V48" s="37"/>
      <c r="X48" s="37"/>
    </row>
    <row r="49" spans="1:24" s="36" customFormat="1" ht="24.95" customHeight="1">
      <c r="A49" s="47" t="s">
        <v>117</v>
      </c>
      <c r="B49" s="38" t="s">
        <v>124</v>
      </c>
      <c r="C49" s="64" t="s">
        <v>125</v>
      </c>
      <c r="D49" s="28">
        <v>7</v>
      </c>
      <c r="E49" s="33">
        <f t="shared" si="0"/>
        <v>112</v>
      </c>
      <c r="F49" s="39">
        <f t="shared" si="1"/>
        <v>7</v>
      </c>
      <c r="G49" s="47" t="s">
        <v>117</v>
      </c>
      <c r="H49" s="38" t="s">
        <v>124</v>
      </c>
      <c r="I49" s="56" t="s">
        <v>125</v>
      </c>
      <c r="J49" s="74">
        <v>4</v>
      </c>
      <c r="K49" s="28">
        <f t="shared" si="4"/>
        <v>3</v>
      </c>
      <c r="L49" s="28">
        <f t="shared" si="5"/>
        <v>3</v>
      </c>
      <c r="M49" s="33">
        <f t="shared" si="2"/>
        <v>10</v>
      </c>
      <c r="N49" s="33">
        <f t="shared" si="3"/>
        <v>160</v>
      </c>
      <c r="O49" s="39">
        <f t="shared" si="6"/>
        <v>10</v>
      </c>
      <c r="P49" s="33" t="s">
        <v>30</v>
      </c>
      <c r="Q49" s="34">
        <f t="shared" si="7"/>
        <v>1</v>
      </c>
      <c r="R49" s="33">
        <v>100</v>
      </c>
      <c r="S49" s="40" t="s">
        <v>30</v>
      </c>
      <c r="U49" s="37"/>
      <c r="V49" s="37"/>
      <c r="X49" s="37"/>
    </row>
    <row r="50" spans="1:24" s="36" customFormat="1" ht="24.95" customHeight="1">
      <c r="A50" s="47" t="s">
        <v>117</v>
      </c>
      <c r="B50" s="38" t="s">
        <v>126</v>
      </c>
      <c r="C50" s="64" t="s">
        <v>127</v>
      </c>
      <c r="D50" s="28">
        <v>6</v>
      </c>
      <c r="E50" s="33">
        <f t="shared" si="0"/>
        <v>96</v>
      </c>
      <c r="F50" s="39">
        <f t="shared" si="1"/>
        <v>6</v>
      </c>
      <c r="G50" s="47" t="s">
        <v>117</v>
      </c>
      <c r="H50" s="38" t="s">
        <v>126</v>
      </c>
      <c r="I50" s="56" t="s">
        <v>128</v>
      </c>
      <c r="J50" s="74">
        <v>4</v>
      </c>
      <c r="K50" s="28">
        <f t="shared" si="4"/>
        <v>3</v>
      </c>
      <c r="L50" s="28">
        <f t="shared" si="5"/>
        <v>3</v>
      </c>
      <c r="M50" s="33">
        <f t="shared" si="2"/>
        <v>10</v>
      </c>
      <c r="N50" s="33">
        <f t="shared" si="3"/>
        <v>160</v>
      </c>
      <c r="O50" s="39">
        <f t="shared" si="6"/>
        <v>10</v>
      </c>
      <c r="P50" s="33" t="s">
        <v>30</v>
      </c>
      <c r="Q50" s="34">
        <f t="shared" si="7"/>
        <v>1.1666666666666667</v>
      </c>
      <c r="R50" s="33">
        <v>100</v>
      </c>
      <c r="S50" s="40" t="s">
        <v>30</v>
      </c>
      <c r="U50" s="37"/>
      <c r="V50" s="37"/>
      <c r="X50" s="37"/>
    </row>
    <row r="51" spans="1:24" s="36" customFormat="1" ht="24.95" customHeight="1">
      <c r="A51" s="47" t="s">
        <v>117</v>
      </c>
      <c r="B51" s="38" t="s">
        <v>129</v>
      </c>
      <c r="C51" s="60" t="s">
        <v>130</v>
      </c>
      <c r="D51" s="28">
        <v>2</v>
      </c>
      <c r="E51" s="33">
        <f t="shared" si="0"/>
        <v>32</v>
      </c>
      <c r="F51" s="39">
        <f t="shared" si="1"/>
        <v>2</v>
      </c>
      <c r="G51" s="47" t="s">
        <v>117</v>
      </c>
      <c r="H51" s="38" t="s">
        <v>129</v>
      </c>
      <c r="I51" s="56" t="s">
        <v>131</v>
      </c>
      <c r="J51" s="74">
        <v>2</v>
      </c>
      <c r="K51" s="28">
        <f t="shared" si="4"/>
        <v>1.5</v>
      </c>
      <c r="L51" s="28">
        <f t="shared" si="5"/>
        <v>1.5</v>
      </c>
      <c r="M51" s="33">
        <f t="shared" si="2"/>
        <v>5</v>
      </c>
      <c r="N51" s="33">
        <f t="shared" si="3"/>
        <v>80</v>
      </c>
      <c r="O51" s="39">
        <f t="shared" si="6"/>
        <v>5</v>
      </c>
      <c r="P51" s="33" t="s">
        <v>30</v>
      </c>
      <c r="Q51" s="34">
        <f t="shared" si="7"/>
        <v>1.75</v>
      </c>
      <c r="R51" s="33">
        <v>100</v>
      </c>
      <c r="S51" s="40" t="s">
        <v>30</v>
      </c>
      <c r="U51" s="37"/>
      <c r="V51" s="37"/>
      <c r="X51" s="37"/>
    </row>
    <row r="52" spans="1:24" s="36" customFormat="1" ht="24.95" customHeight="1">
      <c r="A52" s="47" t="s">
        <v>117</v>
      </c>
      <c r="B52" s="38" t="s">
        <v>132</v>
      </c>
      <c r="C52" s="64" t="s">
        <v>133</v>
      </c>
      <c r="D52" s="28">
        <v>2</v>
      </c>
      <c r="E52" s="33">
        <f t="shared" si="0"/>
        <v>32</v>
      </c>
      <c r="F52" s="39">
        <f t="shared" si="1"/>
        <v>2</v>
      </c>
      <c r="G52" s="47" t="s">
        <v>117</v>
      </c>
      <c r="H52" s="38" t="s">
        <v>132</v>
      </c>
      <c r="I52" s="56" t="s">
        <v>134</v>
      </c>
      <c r="J52" s="74">
        <v>2</v>
      </c>
      <c r="K52" s="28">
        <f t="shared" si="4"/>
        <v>1.5</v>
      </c>
      <c r="L52" s="28">
        <f t="shared" si="5"/>
        <v>1.5</v>
      </c>
      <c r="M52" s="33">
        <f t="shared" si="2"/>
        <v>5</v>
      </c>
      <c r="N52" s="33">
        <f t="shared" si="3"/>
        <v>80</v>
      </c>
      <c r="O52" s="39">
        <f t="shared" si="6"/>
        <v>5</v>
      </c>
      <c r="P52" s="33" t="s">
        <v>30</v>
      </c>
      <c r="Q52" s="34">
        <f t="shared" si="7"/>
        <v>1.75</v>
      </c>
      <c r="R52" s="33">
        <v>100</v>
      </c>
      <c r="S52" s="40" t="s">
        <v>30</v>
      </c>
      <c r="U52" s="37"/>
      <c r="V52" s="37"/>
      <c r="X52" s="37"/>
    </row>
    <row r="53" spans="1:24" s="36" customFormat="1" ht="24.95" customHeight="1">
      <c r="A53" s="47" t="s">
        <v>135</v>
      </c>
      <c r="B53" s="38" t="s">
        <v>136</v>
      </c>
      <c r="C53" s="57"/>
      <c r="D53" s="75"/>
      <c r="E53" s="33">
        <f t="shared" si="0"/>
        <v>0</v>
      </c>
      <c r="F53" s="39">
        <f t="shared" si="1"/>
        <v>0</v>
      </c>
      <c r="G53" s="47" t="s">
        <v>135</v>
      </c>
      <c r="H53" s="38" t="s">
        <v>136</v>
      </c>
      <c r="I53" s="56" t="s">
        <v>137</v>
      </c>
      <c r="J53" s="76">
        <v>4</v>
      </c>
      <c r="K53" s="28">
        <f t="shared" si="4"/>
        <v>3</v>
      </c>
      <c r="L53" s="28">
        <f t="shared" si="5"/>
        <v>3</v>
      </c>
      <c r="M53" s="33">
        <f t="shared" si="2"/>
        <v>10</v>
      </c>
      <c r="N53" s="33">
        <f t="shared" si="3"/>
        <v>160</v>
      </c>
      <c r="O53" s="39">
        <f t="shared" si="6"/>
        <v>10</v>
      </c>
      <c r="P53" s="33" t="s">
        <v>30</v>
      </c>
      <c r="Q53" s="34"/>
      <c r="R53" s="33"/>
      <c r="S53" s="40" t="s">
        <v>46</v>
      </c>
      <c r="U53" s="37"/>
      <c r="V53" s="37"/>
      <c r="X53" s="37"/>
    </row>
    <row r="54" spans="1:24" s="36" customFormat="1" ht="24.95" customHeight="1">
      <c r="A54" s="47" t="s">
        <v>135</v>
      </c>
      <c r="B54" s="38" t="s">
        <v>138</v>
      </c>
      <c r="C54" s="67" t="s">
        <v>139</v>
      </c>
      <c r="D54" s="28">
        <v>6</v>
      </c>
      <c r="E54" s="33">
        <f t="shared" si="0"/>
        <v>96</v>
      </c>
      <c r="F54" s="39">
        <f t="shared" si="1"/>
        <v>6</v>
      </c>
      <c r="G54" s="47" t="s">
        <v>135</v>
      </c>
      <c r="H54" s="38" t="s">
        <v>138</v>
      </c>
      <c r="I54" s="56" t="s">
        <v>140</v>
      </c>
      <c r="J54" s="76">
        <v>4</v>
      </c>
      <c r="K54" s="28">
        <f t="shared" si="4"/>
        <v>3</v>
      </c>
      <c r="L54" s="28">
        <f t="shared" si="5"/>
        <v>3</v>
      </c>
      <c r="M54" s="33">
        <f t="shared" si="2"/>
        <v>10</v>
      </c>
      <c r="N54" s="33">
        <f t="shared" si="3"/>
        <v>160</v>
      </c>
      <c r="O54" s="39">
        <f t="shared" si="6"/>
        <v>10</v>
      </c>
      <c r="P54" s="33" t="s">
        <v>30</v>
      </c>
      <c r="Q54" s="34">
        <f t="shared" si="7"/>
        <v>1.1666666666666667</v>
      </c>
      <c r="R54" s="33">
        <v>100</v>
      </c>
      <c r="S54" s="40" t="s">
        <v>30</v>
      </c>
      <c r="U54" s="37"/>
      <c r="V54" s="37"/>
      <c r="X54" s="37"/>
    </row>
    <row r="55" spans="1:24" s="36" customFormat="1" ht="24.95" customHeight="1">
      <c r="A55" s="47" t="s">
        <v>135</v>
      </c>
      <c r="B55" s="38" t="s">
        <v>141</v>
      </c>
      <c r="C55" s="67" t="s">
        <v>142</v>
      </c>
      <c r="D55" s="28">
        <v>7</v>
      </c>
      <c r="E55" s="33">
        <f t="shared" si="0"/>
        <v>112</v>
      </c>
      <c r="F55" s="39">
        <f t="shared" si="1"/>
        <v>7</v>
      </c>
      <c r="G55" s="47" t="s">
        <v>135</v>
      </c>
      <c r="H55" s="38" t="s">
        <v>141</v>
      </c>
      <c r="I55" s="56" t="s">
        <v>142</v>
      </c>
      <c r="J55" s="76">
        <v>4</v>
      </c>
      <c r="K55" s="28">
        <f t="shared" si="4"/>
        <v>3</v>
      </c>
      <c r="L55" s="28">
        <f t="shared" si="5"/>
        <v>3</v>
      </c>
      <c r="M55" s="33">
        <f t="shared" si="2"/>
        <v>10</v>
      </c>
      <c r="N55" s="33">
        <f t="shared" si="3"/>
        <v>160</v>
      </c>
      <c r="O55" s="39">
        <f t="shared" si="6"/>
        <v>10</v>
      </c>
      <c r="P55" s="33" t="s">
        <v>30</v>
      </c>
      <c r="Q55" s="34">
        <f t="shared" si="7"/>
        <v>1</v>
      </c>
      <c r="R55" s="33">
        <v>100</v>
      </c>
      <c r="S55" s="40" t="s">
        <v>30</v>
      </c>
      <c r="U55" s="37"/>
      <c r="V55" s="37"/>
      <c r="X55" s="37"/>
    </row>
    <row r="56" spans="1:24" s="36" customFormat="1" ht="24.95" customHeight="1">
      <c r="A56" s="47" t="s">
        <v>135</v>
      </c>
      <c r="B56" s="38" t="s">
        <v>143</v>
      </c>
      <c r="C56" s="67" t="s">
        <v>144</v>
      </c>
      <c r="D56" s="28">
        <v>2</v>
      </c>
      <c r="E56" s="33">
        <f t="shared" si="0"/>
        <v>32</v>
      </c>
      <c r="F56" s="39">
        <f t="shared" si="1"/>
        <v>2</v>
      </c>
      <c r="G56" s="47" t="s">
        <v>135</v>
      </c>
      <c r="H56" s="38" t="s">
        <v>143</v>
      </c>
      <c r="I56" s="56" t="s">
        <v>145</v>
      </c>
      <c r="J56" s="76">
        <v>1</v>
      </c>
      <c r="K56" s="28">
        <f t="shared" si="4"/>
        <v>0.75</v>
      </c>
      <c r="L56" s="28">
        <f t="shared" si="5"/>
        <v>0.75</v>
      </c>
      <c r="M56" s="33">
        <f t="shared" si="2"/>
        <v>2.5</v>
      </c>
      <c r="N56" s="33">
        <f t="shared" si="3"/>
        <v>40</v>
      </c>
      <c r="O56" s="39">
        <f t="shared" si="6"/>
        <v>2.5</v>
      </c>
      <c r="P56" s="33" t="s">
        <v>30</v>
      </c>
      <c r="Q56" s="34">
        <f t="shared" si="7"/>
        <v>0.875</v>
      </c>
      <c r="R56" s="33">
        <v>100</v>
      </c>
      <c r="S56" s="40" t="s">
        <v>30</v>
      </c>
      <c r="U56" s="37"/>
      <c r="V56" s="37"/>
      <c r="X56" s="37"/>
    </row>
    <row r="57" spans="1:24" s="36" customFormat="1" ht="24.95" customHeight="1">
      <c r="A57" s="47" t="s">
        <v>135</v>
      </c>
      <c r="B57" s="38" t="s">
        <v>146</v>
      </c>
      <c r="C57" s="56" t="s">
        <v>147</v>
      </c>
      <c r="D57" s="28">
        <v>5</v>
      </c>
      <c r="E57" s="33">
        <f t="shared" si="0"/>
        <v>80</v>
      </c>
      <c r="F57" s="39">
        <f t="shared" si="1"/>
        <v>5</v>
      </c>
      <c r="G57" s="47" t="s">
        <v>135</v>
      </c>
      <c r="H57" s="38" t="s">
        <v>146</v>
      </c>
      <c r="I57" s="56" t="s">
        <v>147</v>
      </c>
      <c r="J57" s="76">
        <v>3</v>
      </c>
      <c r="K57" s="28">
        <f t="shared" si="4"/>
        <v>2.25</v>
      </c>
      <c r="L57" s="28">
        <f t="shared" si="5"/>
        <v>2.25</v>
      </c>
      <c r="M57" s="33">
        <f t="shared" si="2"/>
        <v>7.5</v>
      </c>
      <c r="N57" s="33">
        <f t="shared" si="3"/>
        <v>120</v>
      </c>
      <c r="O57" s="39">
        <f t="shared" si="6"/>
        <v>7.5</v>
      </c>
      <c r="P57" s="33" t="s">
        <v>30</v>
      </c>
      <c r="Q57" s="34">
        <f t="shared" si="7"/>
        <v>1.05</v>
      </c>
      <c r="R57" s="33">
        <v>100</v>
      </c>
      <c r="S57" s="40" t="s">
        <v>30</v>
      </c>
      <c r="U57" s="37"/>
      <c r="V57" s="37"/>
      <c r="X57" s="37"/>
    </row>
    <row r="58" spans="1:24" s="36" customFormat="1" ht="24.95" customHeight="1">
      <c r="A58" s="47" t="s">
        <v>135</v>
      </c>
      <c r="B58" s="38" t="s">
        <v>148</v>
      </c>
      <c r="C58" s="64" t="s">
        <v>149</v>
      </c>
      <c r="D58" s="28">
        <v>6</v>
      </c>
      <c r="E58" s="33">
        <f t="shared" si="0"/>
        <v>96</v>
      </c>
      <c r="F58" s="39">
        <f t="shared" si="1"/>
        <v>6</v>
      </c>
      <c r="G58" s="47" t="s">
        <v>135</v>
      </c>
      <c r="H58" s="38" t="s">
        <v>148</v>
      </c>
      <c r="I58" s="56" t="s">
        <v>150</v>
      </c>
      <c r="J58" s="76">
        <v>4</v>
      </c>
      <c r="K58" s="28">
        <f t="shared" si="4"/>
        <v>3</v>
      </c>
      <c r="L58" s="28">
        <f t="shared" si="5"/>
        <v>3</v>
      </c>
      <c r="M58" s="33">
        <f t="shared" si="2"/>
        <v>10</v>
      </c>
      <c r="N58" s="33">
        <f t="shared" si="3"/>
        <v>160</v>
      </c>
      <c r="O58" s="39">
        <f t="shared" si="6"/>
        <v>10</v>
      </c>
      <c r="P58" s="33" t="s">
        <v>30</v>
      </c>
      <c r="Q58" s="34">
        <f t="shared" si="7"/>
        <v>1.1666666666666667</v>
      </c>
      <c r="R58" s="33">
        <v>100</v>
      </c>
      <c r="S58" s="40" t="s">
        <v>30</v>
      </c>
      <c r="U58" s="37"/>
      <c r="V58" s="37"/>
      <c r="X58" s="37"/>
    </row>
    <row r="59" spans="1:24" s="36" customFormat="1" ht="24.95" customHeight="1">
      <c r="A59" s="47" t="s">
        <v>151</v>
      </c>
      <c r="B59" s="38" t="s">
        <v>152</v>
      </c>
      <c r="C59" s="64" t="s">
        <v>153</v>
      </c>
      <c r="D59" s="28">
        <v>2</v>
      </c>
      <c r="E59" s="33">
        <f t="shared" si="0"/>
        <v>32</v>
      </c>
      <c r="F59" s="39">
        <f t="shared" si="1"/>
        <v>2</v>
      </c>
      <c r="G59" s="47" t="s">
        <v>151</v>
      </c>
      <c r="H59" s="38" t="s">
        <v>152</v>
      </c>
      <c r="I59" s="56" t="s">
        <v>154</v>
      </c>
      <c r="J59" s="74">
        <v>2</v>
      </c>
      <c r="K59" s="28">
        <f t="shared" si="4"/>
        <v>1.5</v>
      </c>
      <c r="L59" s="28">
        <f t="shared" si="5"/>
        <v>1.5</v>
      </c>
      <c r="M59" s="33">
        <f t="shared" si="2"/>
        <v>5</v>
      </c>
      <c r="N59" s="33">
        <f t="shared" si="3"/>
        <v>80</v>
      </c>
      <c r="O59" s="39">
        <f t="shared" si="6"/>
        <v>5</v>
      </c>
      <c r="P59" s="33" t="s">
        <v>30</v>
      </c>
      <c r="Q59" s="34">
        <f t="shared" si="7"/>
        <v>1.75</v>
      </c>
      <c r="R59" s="33">
        <v>100</v>
      </c>
      <c r="S59" s="40" t="s">
        <v>30</v>
      </c>
      <c r="U59" s="37"/>
      <c r="V59" s="37"/>
      <c r="X59" s="37"/>
    </row>
    <row r="60" spans="1:24" s="36" customFormat="1" ht="24.95" customHeight="1">
      <c r="A60" s="47" t="s">
        <v>151</v>
      </c>
      <c r="B60" s="38" t="s">
        <v>155</v>
      </c>
      <c r="C60" s="64" t="s">
        <v>156</v>
      </c>
      <c r="D60" s="28">
        <v>6</v>
      </c>
      <c r="E60" s="33">
        <f t="shared" si="0"/>
        <v>96</v>
      </c>
      <c r="F60" s="39">
        <f t="shared" si="1"/>
        <v>6</v>
      </c>
      <c r="G60" s="47" t="s">
        <v>151</v>
      </c>
      <c r="H60" s="38" t="s">
        <v>155</v>
      </c>
      <c r="I60" s="56" t="s">
        <v>157</v>
      </c>
      <c r="J60" s="74">
        <v>4</v>
      </c>
      <c r="K60" s="28">
        <f t="shared" si="4"/>
        <v>3</v>
      </c>
      <c r="L60" s="28">
        <f t="shared" si="5"/>
        <v>3</v>
      </c>
      <c r="M60" s="33">
        <f t="shared" si="2"/>
        <v>10</v>
      </c>
      <c r="N60" s="33">
        <f t="shared" si="3"/>
        <v>160</v>
      </c>
      <c r="O60" s="39">
        <f t="shared" si="6"/>
        <v>10</v>
      </c>
      <c r="P60" s="33" t="s">
        <v>30</v>
      </c>
      <c r="Q60" s="34">
        <f t="shared" si="7"/>
        <v>1.1666666666666667</v>
      </c>
      <c r="R60" s="33">
        <v>100</v>
      </c>
      <c r="S60" s="40" t="s">
        <v>30</v>
      </c>
      <c r="U60" s="37"/>
      <c r="V60" s="37"/>
      <c r="X60" s="37"/>
    </row>
    <row r="61" spans="1:24" s="36" customFormat="1" ht="24.95" customHeight="1">
      <c r="A61" s="47" t="s">
        <v>151</v>
      </c>
      <c r="B61" s="38" t="s">
        <v>158</v>
      </c>
      <c r="C61" s="64" t="s">
        <v>159</v>
      </c>
      <c r="D61" s="28">
        <v>5</v>
      </c>
      <c r="E61" s="33">
        <f t="shared" si="0"/>
        <v>80</v>
      </c>
      <c r="F61" s="39">
        <f t="shared" si="1"/>
        <v>5</v>
      </c>
      <c r="G61" s="47" t="s">
        <v>151</v>
      </c>
      <c r="H61" s="38" t="s">
        <v>158</v>
      </c>
      <c r="I61" s="56" t="s">
        <v>160</v>
      </c>
      <c r="J61" s="74">
        <v>4</v>
      </c>
      <c r="K61" s="28">
        <f t="shared" si="4"/>
        <v>3</v>
      </c>
      <c r="L61" s="28">
        <f t="shared" si="5"/>
        <v>3</v>
      </c>
      <c r="M61" s="33">
        <f t="shared" si="2"/>
        <v>10</v>
      </c>
      <c r="N61" s="33">
        <f t="shared" si="3"/>
        <v>160</v>
      </c>
      <c r="O61" s="39">
        <f t="shared" si="6"/>
        <v>10</v>
      </c>
      <c r="P61" s="33" t="s">
        <v>30</v>
      </c>
      <c r="Q61" s="34">
        <f t="shared" si="7"/>
        <v>1.4</v>
      </c>
      <c r="R61" s="33">
        <v>100</v>
      </c>
      <c r="S61" s="40" t="s">
        <v>30</v>
      </c>
      <c r="U61" s="37"/>
      <c r="V61" s="37"/>
      <c r="X61" s="37"/>
    </row>
    <row r="62" spans="1:24" s="36" customFormat="1" ht="24.95" customHeight="1">
      <c r="A62" s="47" t="s">
        <v>151</v>
      </c>
      <c r="B62" s="38" t="s">
        <v>161</v>
      </c>
      <c r="C62" s="64" t="s">
        <v>162</v>
      </c>
      <c r="D62" s="28">
        <v>7</v>
      </c>
      <c r="E62" s="33">
        <f t="shared" si="0"/>
        <v>112</v>
      </c>
      <c r="F62" s="39">
        <f t="shared" si="1"/>
        <v>7</v>
      </c>
      <c r="G62" s="47" t="s">
        <v>151</v>
      </c>
      <c r="H62" s="38" t="s">
        <v>161</v>
      </c>
      <c r="I62" s="56" t="s">
        <v>163</v>
      </c>
      <c r="J62" s="74">
        <v>4</v>
      </c>
      <c r="K62" s="28">
        <f t="shared" si="4"/>
        <v>3</v>
      </c>
      <c r="L62" s="28">
        <f t="shared" si="5"/>
        <v>3</v>
      </c>
      <c r="M62" s="33">
        <f t="shared" si="2"/>
        <v>10</v>
      </c>
      <c r="N62" s="33">
        <f t="shared" si="3"/>
        <v>160</v>
      </c>
      <c r="O62" s="39">
        <f t="shared" si="6"/>
        <v>10</v>
      </c>
      <c r="P62" s="33" t="s">
        <v>30</v>
      </c>
      <c r="Q62" s="34">
        <f t="shared" si="7"/>
        <v>1</v>
      </c>
      <c r="R62" s="33">
        <v>100</v>
      </c>
      <c r="S62" s="40" t="s">
        <v>30</v>
      </c>
      <c r="U62" s="37"/>
      <c r="V62" s="37"/>
      <c r="X62" s="37"/>
    </row>
    <row r="63" spans="1:24" s="36" customFormat="1" ht="24.95" customHeight="1">
      <c r="A63" s="47" t="s">
        <v>151</v>
      </c>
      <c r="B63" s="38" t="s">
        <v>164</v>
      </c>
      <c r="C63" s="64" t="s">
        <v>165</v>
      </c>
      <c r="D63" s="28">
        <v>3</v>
      </c>
      <c r="E63" s="33">
        <f t="shared" si="0"/>
        <v>48</v>
      </c>
      <c r="F63" s="39">
        <f t="shared" si="1"/>
        <v>3</v>
      </c>
      <c r="G63" s="47" t="s">
        <v>151</v>
      </c>
      <c r="H63" s="38" t="s">
        <v>164</v>
      </c>
      <c r="I63" s="56" t="s">
        <v>166</v>
      </c>
      <c r="J63" s="74">
        <v>3</v>
      </c>
      <c r="K63" s="28">
        <f t="shared" si="4"/>
        <v>2.25</v>
      </c>
      <c r="L63" s="28">
        <f t="shared" si="5"/>
        <v>2.25</v>
      </c>
      <c r="M63" s="33">
        <f t="shared" si="2"/>
        <v>7.5</v>
      </c>
      <c r="N63" s="33">
        <f t="shared" si="3"/>
        <v>120</v>
      </c>
      <c r="O63" s="39">
        <f t="shared" si="6"/>
        <v>7.5</v>
      </c>
      <c r="P63" s="33" t="s">
        <v>30</v>
      </c>
      <c r="Q63" s="34">
        <f t="shared" si="7"/>
        <v>1.75</v>
      </c>
      <c r="R63" s="33">
        <v>100</v>
      </c>
      <c r="S63" s="40" t="s">
        <v>30</v>
      </c>
      <c r="U63" s="37"/>
      <c r="V63" s="37"/>
      <c r="X63" s="37"/>
    </row>
    <row r="64" spans="1:24" s="36" customFormat="1" ht="24.95" customHeight="1">
      <c r="A64" s="47" t="s">
        <v>151</v>
      </c>
      <c r="B64" s="38" t="s">
        <v>167</v>
      </c>
      <c r="C64" s="64" t="s">
        <v>168</v>
      </c>
      <c r="D64" s="28">
        <v>2</v>
      </c>
      <c r="E64" s="33">
        <f t="shared" si="0"/>
        <v>32</v>
      </c>
      <c r="F64" s="39">
        <f t="shared" si="1"/>
        <v>2</v>
      </c>
      <c r="G64" s="47" t="s">
        <v>151</v>
      </c>
      <c r="H64" s="38" t="s">
        <v>167</v>
      </c>
      <c r="I64" s="56" t="s">
        <v>169</v>
      </c>
      <c r="J64" s="74">
        <v>3</v>
      </c>
      <c r="K64" s="28">
        <f t="shared" si="4"/>
        <v>2.25</v>
      </c>
      <c r="L64" s="28">
        <f t="shared" si="5"/>
        <v>2.25</v>
      </c>
      <c r="M64" s="33">
        <f t="shared" si="2"/>
        <v>7.5</v>
      </c>
      <c r="N64" s="33">
        <f t="shared" si="3"/>
        <v>120</v>
      </c>
      <c r="O64" s="39">
        <f t="shared" si="6"/>
        <v>7.5</v>
      </c>
      <c r="P64" s="33" t="s">
        <v>30</v>
      </c>
      <c r="Q64" s="34">
        <f t="shared" si="7"/>
        <v>2.625</v>
      </c>
      <c r="R64" s="33">
        <v>100</v>
      </c>
      <c r="S64" s="40" t="s">
        <v>30</v>
      </c>
      <c r="U64" s="37"/>
      <c r="V64" s="37"/>
      <c r="X64" s="37"/>
    </row>
    <row r="65" spans="1:24" s="36" customFormat="1" ht="24.95" customHeight="1">
      <c r="A65" s="47" t="s">
        <v>170</v>
      </c>
      <c r="B65" s="38" t="s">
        <v>171</v>
      </c>
      <c r="C65" s="77" t="s">
        <v>172</v>
      </c>
      <c r="D65" s="32">
        <v>7</v>
      </c>
      <c r="E65" s="33">
        <f t="shared" si="0"/>
        <v>112</v>
      </c>
      <c r="F65" s="39">
        <f t="shared" si="1"/>
        <v>7</v>
      </c>
      <c r="G65" s="47" t="s">
        <v>170</v>
      </c>
      <c r="H65" s="38" t="s">
        <v>171</v>
      </c>
      <c r="I65" s="56" t="s">
        <v>173</v>
      </c>
      <c r="J65" s="74">
        <v>4</v>
      </c>
      <c r="K65" s="28">
        <f t="shared" si="4"/>
        <v>3</v>
      </c>
      <c r="L65" s="28">
        <f t="shared" si="5"/>
        <v>3</v>
      </c>
      <c r="M65" s="33">
        <f t="shared" si="2"/>
        <v>10</v>
      </c>
      <c r="N65" s="33">
        <f t="shared" si="3"/>
        <v>160</v>
      </c>
      <c r="O65" s="39">
        <f t="shared" si="6"/>
        <v>10</v>
      </c>
      <c r="P65" s="33" t="s">
        <v>30</v>
      </c>
      <c r="Q65" s="34">
        <f t="shared" si="7"/>
        <v>1</v>
      </c>
      <c r="R65" s="33">
        <v>100</v>
      </c>
      <c r="S65" s="40" t="s">
        <v>30</v>
      </c>
      <c r="U65" s="37"/>
      <c r="V65" s="37"/>
      <c r="X65" s="37"/>
    </row>
    <row r="66" spans="1:24" s="36" customFormat="1" ht="24.95" customHeight="1">
      <c r="A66" s="47" t="s">
        <v>170</v>
      </c>
      <c r="B66" s="38" t="s">
        <v>174</v>
      </c>
      <c r="C66" s="78"/>
      <c r="D66" s="28"/>
      <c r="E66" s="33">
        <f t="shared" si="0"/>
        <v>0</v>
      </c>
      <c r="F66" s="39">
        <f t="shared" si="1"/>
        <v>0</v>
      </c>
      <c r="G66" s="47" t="s">
        <v>170</v>
      </c>
      <c r="H66" s="38" t="s">
        <v>174</v>
      </c>
      <c r="I66" s="56" t="s">
        <v>175</v>
      </c>
      <c r="J66" s="74">
        <v>3</v>
      </c>
      <c r="K66" s="28">
        <f t="shared" si="4"/>
        <v>2.25</v>
      </c>
      <c r="L66" s="28">
        <f t="shared" si="5"/>
        <v>2.25</v>
      </c>
      <c r="M66" s="33">
        <f t="shared" si="2"/>
        <v>7.5</v>
      </c>
      <c r="N66" s="33">
        <f t="shared" si="3"/>
        <v>120</v>
      </c>
      <c r="O66" s="39">
        <f t="shared" si="6"/>
        <v>7.5</v>
      </c>
      <c r="P66" s="33"/>
      <c r="Q66" s="34"/>
      <c r="R66" s="33"/>
      <c r="S66" s="40" t="s">
        <v>46</v>
      </c>
      <c r="U66" s="37"/>
      <c r="V66" s="37"/>
      <c r="X66" s="37"/>
    </row>
    <row r="67" spans="1:24" s="36" customFormat="1" ht="24.95" customHeight="1">
      <c r="A67" s="47" t="s">
        <v>170</v>
      </c>
      <c r="B67" s="38" t="s">
        <v>176</v>
      </c>
      <c r="C67" s="64" t="s">
        <v>177</v>
      </c>
      <c r="D67" s="28">
        <v>7</v>
      </c>
      <c r="E67" s="33">
        <f t="shared" si="0"/>
        <v>112</v>
      </c>
      <c r="F67" s="39">
        <f t="shared" si="1"/>
        <v>7</v>
      </c>
      <c r="G67" s="47" t="s">
        <v>170</v>
      </c>
      <c r="H67" s="38" t="s">
        <v>176</v>
      </c>
      <c r="I67" s="56" t="s">
        <v>178</v>
      </c>
      <c r="J67" s="74">
        <v>4</v>
      </c>
      <c r="K67" s="28">
        <f t="shared" si="4"/>
        <v>3</v>
      </c>
      <c r="L67" s="28">
        <f t="shared" si="5"/>
        <v>3</v>
      </c>
      <c r="M67" s="33">
        <f t="shared" si="2"/>
        <v>10</v>
      </c>
      <c r="N67" s="33">
        <f t="shared" si="3"/>
        <v>160</v>
      </c>
      <c r="O67" s="39">
        <f t="shared" si="6"/>
        <v>10</v>
      </c>
      <c r="P67" s="33" t="s">
        <v>30</v>
      </c>
      <c r="Q67" s="34">
        <f t="shared" ref="Q67" si="9">+((J67+K67))/D67</f>
        <v>1</v>
      </c>
      <c r="R67" s="33">
        <v>100</v>
      </c>
      <c r="S67" s="40" t="s">
        <v>30</v>
      </c>
      <c r="U67" s="37"/>
      <c r="V67" s="37"/>
      <c r="X67" s="37"/>
    </row>
    <row r="68" spans="1:24" s="36" customFormat="1" ht="24.95" customHeight="1">
      <c r="A68" s="47" t="s">
        <v>170</v>
      </c>
      <c r="B68" s="38" t="s">
        <v>179</v>
      </c>
      <c r="C68" s="78"/>
      <c r="D68" s="28"/>
      <c r="E68" s="33">
        <f t="shared" si="0"/>
        <v>0</v>
      </c>
      <c r="F68" s="39">
        <f t="shared" si="1"/>
        <v>0</v>
      </c>
      <c r="G68" s="47" t="s">
        <v>170</v>
      </c>
      <c r="H68" s="38" t="s">
        <v>179</v>
      </c>
      <c r="I68" s="56" t="s">
        <v>180</v>
      </c>
      <c r="J68" s="74">
        <v>4</v>
      </c>
      <c r="K68" s="28">
        <f t="shared" si="4"/>
        <v>3</v>
      </c>
      <c r="L68" s="28">
        <f t="shared" si="5"/>
        <v>3</v>
      </c>
      <c r="M68" s="33">
        <f t="shared" si="2"/>
        <v>10</v>
      </c>
      <c r="N68" s="33">
        <f t="shared" si="3"/>
        <v>160</v>
      </c>
      <c r="O68" s="39">
        <f t="shared" si="6"/>
        <v>10</v>
      </c>
      <c r="P68" s="33"/>
      <c r="Q68" s="34"/>
      <c r="R68" s="33"/>
      <c r="S68" s="40" t="s">
        <v>46</v>
      </c>
      <c r="U68" s="37"/>
      <c r="V68" s="37"/>
      <c r="X68" s="37"/>
    </row>
    <row r="69" spans="1:24" s="36" customFormat="1" ht="24.95" customHeight="1">
      <c r="A69" s="47" t="s">
        <v>170</v>
      </c>
      <c r="B69" s="38" t="s">
        <v>181</v>
      </c>
      <c r="C69" s="48" t="s">
        <v>182</v>
      </c>
      <c r="D69" s="28">
        <v>7</v>
      </c>
      <c r="E69" s="33">
        <f t="shared" si="0"/>
        <v>112</v>
      </c>
      <c r="F69" s="39">
        <f t="shared" si="1"/>
        <v>7</v>
      </c>
      <c r="G69" s="47" t="s">
        <v>170</v>
      </c>
      <c r="H69" s="38" t="s">
        <v>181</v>
      </c>
      <c r="I69" s="56" t="s">
        <v>183</v>
      </c>
      <c r="J69" s="74">
        <v>4</v>
      </c>
      <c r="K69" s="28">
        <f t="shared" si="4"/>
        <v>3</v>
      </c>
      <c r="L69" s="28">
        <f t="shared" si="5"/>
        <v>3</v>
      </c>
      <c r="M69" s="33">
        <f t="shared" si="2"/>
        <v>10</v>
      </c>
      <c r="N69" s="33">
        <f t="shared" si="3"/>
        <v>160</v>
      </c>
      <c r="O69" s="39">
        <f t="shared" si="6"/>
        <v>10</v>
      </c>
      <c r="P69" s="33" t="s">
        <v>30</v>
      </c>
      <c r="Q69" s="34">
        <f t="shared" ref="Q69:Q70" si="10">+((J69+K69))/D69</f>
        <v>1</v>
      </c>
      <c r="R69" s="33">
        <v>100</v>
      </c>
      <c r="S69" s="40" t="s">
        <v>30</v>
      </c>
      <c r="U69" s="37"/>
      <c r="V69" s="37"/>
      <c r="X69" s="37"/>
    </row>
    <row r="70" spans="1:24" s="36" customFormat="1" ht="24.95" customHeight="1" thickBot="1">
      <c r="A70" s="79" t="s">
        <v>170</v>
      </c>
      <c r="B70" s="80" t="s">
        <v>184</v>
      </c>
      <c r="C70" s="81" t="s">
        <v>185</v>
      </c>
      <c r="D70" s="28">
        <v>2</v>
      </c>
      <c r="E70" s="82">
        <f t="shared" si="0"/>
        <v>32</v>
      </c>
      <c r="F70" s="83">
        <f t="shared" si="1"/>
        <v>2</v>
      </c>
      <c r="G70" s="79" t="s">
        <v>170</v>
      </c>
      <c r="H70" s="80" t="s">
        <v>184</v>
      </c>
      <c r="I70" s="56" t="s">
        <v>186</v>
      </c>
      <c r="J70" s="74">
        <v>1</v>
      </c>
      <c r="K70" s="84">
        <f t="shared" si="4"/>
        <v>0.75</v>
      </c>
      <c r="L70" s="84">
        <f t="shared" si="5"/>
        <v>0.75</v>
      </c>
      <c r="M70" s="82">
        <f t="shared" si="2"/>
        <v>2.5</v>
      </c>
      <c r="N70" s="82">
        <f t="shared" si="3"/>
        <v>40</v>
      </c>
      <c r="O70" s="83">
        <f t="shared" si="6"/>
        <v>2.5</v>
      </c>
      <c r="P70" s="33" t="s">
        <v>30</v>
      </c>
      <c r="Q70" s="34">
        <f t="shared" si="10"/>
        <v>0.875</v>
      </c>
      <c r="R70" s="33">
        <v>100</v>
      </c>
      <c r="S70" s="40" t="s">
        <v>30</v>
      </c>
      <c r="U70" s="37"/>
      <c r="V70" s="37"/>
      <c r="X70" s="37"/>
    </row>
    <row r="71" spans="1:24" s="36" customFormat="1" ht="24.95" customHeight="1">
      <c r="A71" s="47" t="s">
        <v>187</v>
      </c>
      <c r="B71" s="38" t="s">
        <v>188</v>
      </c>
      <c r="C71" s="64" t="s">
        <v>189</v>
      </c>
      <c r="D71" s="28">
        <v>5</v>
      </c>
      <c r="E71" s="33">
        <f t="shared" si="0"/>
        <v>80</v>
      </c>
      <c r="F71" s="39">
        <f t="shared" si="1"/>
        <v>5</v>
      </c>
      <c r="G71" s="47" t="s">
        <v>170</v>
      </c>
      <c r="H71" s="38" t="s">
        <v>188</v>
      </c>
      <c r="I71" s="56" t="s">
        <v>190</v>
      </c>
      <c r="J71" s="74">
        <v>5</v>
      </c>
      <c r="K71" s="28">
        <f t="shared" si="4"/>
        <v>3.75</v>
      </c>
      <c r="L71" s="28">
        <f t="shared" si="5"/>
        <v>3.75</v>
      </c>
      <c r="M71" s="33">
        <f t="shared" si="2"/>
        <v>12.5</v>
      </c>
      <c r="N71" s="33">
        <f t="shared" si="3"/>
        <v>200</v>
      </c>
      <c r="O71" s="39">
        <f t="shared" si="6"/>
        <v>12.5</v>
      </c>
      <c r="P71" s="33" t="s">
        <v>30</v>
      </c>
      <c r="Q71" s="34">
        <f t="shared" si="7"/>
        <v>1.75</v>
      </c>
      <c r="R71" s="33">
        <v>100</v>
      </c>
      <c r="S71" s="40" t="s">
        <v>30</v>
      </c>
      <c r="U71" s="37"/>
      <c r="V71" s="37"/>
      <c r="X71" s="37"/>
    </row>
    <row r="72" spans="1:24" s="36" customFormat="1" ht="24.95" customHeight="1">
      <c r="A72" s="47" t="s">
        <v>187</v>
      </c>
      <c r="B72" s="38" t="s">
        <v>191</v>
      </c>
      <c r="C72" s="56" t="s">
        <v>192</v>
      </c>
      <c r="D72" s="28">
        <v>5</v>
      </c>
      <c r="E72" s="33">
        <f t="shared" si="0"/>
        <v>80</v>
      </c>
      <c r="F72" s="39">
        <f t="shared" si="1"/>
        <v>5</v>
      </c>
      <c r="G72" s="47" t="s">
        <v>170</v>
      </c>
      <c r="H72" s="38" t="s">
        <v>191</v>
      </c>
      <c r="I72" s="56" t="s">
        <v>192</v>
      </c>
      <c r="J72" s="74">
        <v>4</v>
      </c>
      <c r="K72" s="28">
        <f t="shared" si="4"/>
        <v>3</v>
      </c>
      <c r="L72" s="28">
        <f t="shared" si="5"/>
        <v>3</v>
      </c>
      <c r="M72" s="33">
        <f t="shared" si="2"/>
        <v>10</v>
      </c>
      <c r="N72" s="33">
        <f t="shared" si="3"/>
        <v>160</v>
      </c>
      <c r="O72" s="39">
        <f t="shared" si="6"/>
        <v>10</v>
      </c>
      <c r="P72" s="33" t="s">
        <v>30</v>
      </c>
      <c r="Q72" s="34">
        <f t="shared" si="7"/>
        <v>1.4</v>
      </c>
      <c r="R72" s="33">
        <v>100</v>
      </c>
      <c r="S72" s="40" t="s">
        <v>30</v>
      </c>
      <c r="U72" s="37"/>
      <c r="V72" s="37"/>
      <c r="X72" s="37"/>
    </row>
    <row r="73" spans="1:24" s="36" customFormat="1" ht="24.95" customHeight="1">
      <c r="A73" s="47" t="s">
        <v>187</v>
      </c>
      <c r="B73" s="38" t="s">
        <v>193</v>
      </c>
      <c r="C73" s="64" t="s">
        <v>194</v>
      </c>
      <c r="D73" s="28">
        <v>3</v>
      </c>
      <c r="E73" s="33">
        <f t="shared" ref="E73:E76" si="11">D73*$N$7</f>
        <v>48</v>
      </c>
      <c r="F73" s="39">
        <f t="shared" ref="F73:F76" si="12">E73/$O$7</f>
        <v>3</v>
      </c>
      <c r="G73" s="47" t="s">
        <v>170</v>
      </c>
      <c r="H73" s="38" t="s">
        <v>193</v>
      </c>
      <c r="I73" s="56" t="s">
        <v>195</v>
      </c>
      <c r="J73" s="74">
        <v>3</v>
      </c>
      <c r="K73" s="28">
        <f t="shared" si="4"/>
        <v>2.25</v>
      </c>
      <c r="L73" s="28">
        <f t="shared" si="5"/>
        <v>2.25</v>
      </c>
      <c r="M73" s="33">
        <f t="shared" ref="M73:M76" si="13">SUM(J73:L73)</f>
        <v>7.5</v>
      </c>
      <c r="N73" s="33">
        <f t="shared" ref="N73:N76" si="14">M73*$N$7</f>
        <v>120</v>
      </c>
      <c r="O73" s="39">
        <f t="shared" si="6"/>
        <v>7.5</v>
      </c>
      <c r="P73" s="33" t="s">
        <v>30</v>
      </c>
      <c r="Q73" s="34">
        <f t="shared" si="7"/>
        <v>1.75</v>
      </c>
      <c r="R73" s="33">
        <v>100</v>
      </c>
      <c r="S73" s="40" t="s">
        <v>30</v>
      </c>
      <c r="U73" s="37"/>
      <c r="V73" s="37"/>
      <c r="X73" s="37"/>
    </row>
    <row r="74" spans="1:24" s="36" customFormat="1" ht="24.95" customHeight="1">
      <c r="A74" s="47" t="s">
        <v>187</v>
      </c>
      <c r="B74" s="38" t="s">
        <v>196</v>
      </c>
      <c r="C74" s="56" t="s">
        <v>197</v>
      </c>
      <c r="D74" s="28">
        <v>7</v>
      </c>
      <c r="E74" s="33">
        <f t="shared" si="11"/>
        <v>112</v>
      </c>
      <c r="F74" s="39">
        <f t="shared" si="12"/>
        <v>7</v>
      </c>
      <c r="G74" s="47" t="s">
        <v>170</v>
      </c>
      <c r="H74" s="38" t="s">
        <v>196</v>
      </c>
      <c r="I74" s="56" t="s">
        <v>197</v>
      </c>
      <c r="J74" s="74">
        <v>4</v>
      </c>
      <c r="K74" s="28">
        <f t="shared" si="4"/>
        <v>3</v>
      </c>
      <c r="L74" s="28">
        <f t="shared" si="5"/>
        <v>3</v>
      </c>
      <c r="M74" s="33">
        <f t="shared" si="13"/>
        <v>10</v>
      </c>
      <c r="N74" s="33">
        <f t="shared" si="14"/>
        <v>160</v>
      </c>
      <c r="O74" s="39">
        <f t="shared" si="6"/>
        <v>10</v>
      </c>
      <c r="P74" s="33" t="s">
        <v>30</v>
      </c>
      <c r="Q74" s="34">
        <f t="shared" ref="Q74" si="15">+((J74+K74))/D74</f>
        <v>1</v>
      </c>
      <c r="R74" s="33">
        <v>100</v>
      </c>
      <c r="S74" s="40" t="s">
        <v>46</v>
      </c>
      <c r="U74" s="37"/>
      <c r="V74" s="37"/>
      <c r="X74" s="37"/>
    </row>
    <row r="75" spans="1:24" s="36" customFormat="1" ht="24.95" customHeight="1">
      <c r="A75" s="47" t="s">
        <v>187</v>
      </c>
      <c r="B75" s="38" t="s">
        <v>198</v>
      </c>
      <c r="C75" s="85"/>
      <c r="D75" s="28"/>
      <c r="E75" s="33">
        <f t="shared" si="11"/>
        <v>0</v>
      </c>
      <c r="F75" s="39">
        <f t="shared" si="12"/>
        <v>0</v>
      </c>
      <c r="G75" s="47" t="s">
        <v>170</v>
      </c>
      <c r="H75" s="38" t="s">
        <v>198</v>
      </c>
      <c r="I75" s="56" t="s">
        <v>199</v>
      </c>
      <c r="J75" s="74">
        <v>2</v>
      </c>
      <c r="K75" s="28">
        <f t="shared" si="4"/>
        <v>1.5</v>
      </c>
      <c r="L75" s="28">
        <f t="shared" si="5"/>
        <v>1.5</v>
      </c>
      <c r="M75" s="33">
        <f t="shared" si="13"/>
        <v>5</v>
      </c>
      <c r="N75" s="33">
        <f t="shared" si="14"/>
        <v>80</v>
      </c>
      <c r="O75" s="39">
        <f t="shared" si="6"/>
        <v>5</v>
      </c>
      <c r="P75" s="33" t="s">
        <v>30</v>
      </c>
      <c r="Q75" s="34"/>
      <c r="R75" s="33"/>
      <c r="S75" s="40" t="s">
        <v>46</v>
      </c>
      <c r="U75" s="37"/>
      <c r="V75" s="37"/>
      <c r="X75" s="37"/>
    </row>
    <row r="76" spans="1:24" s="36" customFormat="1" ht="24.95" customHeight="1" thickBot="1">
      <c r="A76" s="47" t="s">
        <v>187</v>
      </c>
      <c r="B76" s="80" t="s">
        <v>200</v>
      </c>
      <c r="C76" s="86" t="s">
        <v>201</v>
      </c>
      <c r="D76" s="28">
        <v>2</v>
      </c>
      <c r="E76" s="82">
        <f t="shared" si="11"/>
        <v>32</v>
      </c>
      <c r="F76" s="83">
        <f t="shared" si="12"/>
        <v>2</v>
      </c>
      <c r="G76" s="79" t="s">
        <v>170</v>
      </c>
      <c r="H76" s="80" t="s">
        <v>200</v>
      </c>
      <c r="I76" s="56" t="s">
        <v>202</v>
      </c>
      <c r="J76" s="74">
        <v>2</v>
      </c>
      <c r="K76" s="84">
        <f t="shared" si="4"/>
        <v>1.5</v>
      </c>
      <c r="L76" s="84">
        <f t="shared" si="5"/>
        <v>1.5</v>
      </c>
      <c r="M76" s="82">
        <f t="shared" si="13"/>
        <v>5</v>
      </c>
      <c r="N76" s="82">
        <f t="shared" si="14"/>
        <v>80</v>
      </c>
      <c r="O76" s="83">
        <f t="shared" si="6"/>
        <v>5</v>
      </c>
      <c r="P76" s="33" t="s">
        <v>30</v>
      </c>
      <c r="Q76" s="34">
        <f t="shared" ref="Q76" si="16">+((J76+K76))/D76</f>
        <v>1.75</v>
      </c>
      <c r="R76" s="33">
        <v>100</v>
      </c>
      <c r="S76" s="40" t="s">
        <v>30</v>
      </c>
      <c r="U76" s="37"/>
      <c r="V76" s="37"/>
      <c r="X76" s="37"/>
    </row>
    <row r="77" spans="1:24" customFormat="1" ht="24.95" customHeight="1">
      <c r="D77" s="87"/>
      <c r="J77" s="88"/>
      <c r="K77" s="88"/>
      <c r="L77" s="89"/>
      <c r="M77" s="89"/>
      <c r="N77" s="89"/>
      <c r="O77" s="89"/>
      <c r="P77" s="88"/>
      <c r="Q77" s="88"/>
      <c r="R77" s="88"/>
      <c r="X77" s="37"/>
    </row>
    <row r="78" spans="1:24" ht="15">
      <c r="C78" s="589" t="s">
        <v>203</v>
      </c>
      <c r="D78" s="589"/>
      <c r="E78" s="589"/>
      <c r="H78" s="589" t="s">
        <v>204</v>
      </c>
      <c r="I78" s="589"/>
      <c r="J78" s="589"/>
      <c r="K78"/>
      <c r="L78" s="590" t="s">
        <v>205</v>
      </c>
      <c r="M78" s="590"/>
      <c r="N78" s="590"/>
      <c r="O78" s="590"/>
      <c r="P78" s="90"/>
      <c r="Q78" s="91"/>
      <c r="R78" s="90"/>
    </row>
    <row r="79" spans="1:24">
      <c r="H79" s="600"/>
      <c r="I79" s="600"/>
      <c r="J79" s="600"/>
      <c r="K79" s="600"/>
      <c r="M79" s="600"/>
      <c r="N79" s="600"/>
      <c r="O79" s="600"/>
      <c r="P79" s="92"/>
      <c r="Q79" s="92"/>
      <c r="R79" s="92"/>
    </row>
    <row r="80" spans="1:24">
      <c r="M80" s="93" t="s">
        <v>206</v>
      </c>
      <c r="N80" s="601"/>
      <c r="O80" s="601"/>
      <c r="P80" s="90"/>
      <c r="Q80" s="90"/>
      <c r="R80" s="90"/>
    </row>
  </sheetData>
  <autoFilter ref="A6:A76"/>
  <mergeCells count="19">
    <mergeCell ref="H79:K79"/>
    <mergeCell ref="M79:O79"/>
    <mergeCell ref="N80:O80"/>
    <mergeCell ref="J6:L6"/>
    <mergeCell ref="M6:O6"/>
    <mergeCell ref="P6:S7"/>
    <mergeCell ref="C78:E78"/>
    <mergeCell ref="H78:J78"/>
    <mergeCell ref="L78:O78"/>
    <mergeCell ref="C2:O2"/>
    <mergeCell ref="B4:F4"/>
    <mergeCell ref="H4:O4"/>
    <mergeCell ref="B5:F5"/>
    <mergeCell ref="H5:O5"/>
    <mergeCell ref="A6:A8"/>
    <mergeCell ref="B6:C7"/>
    <mergeCell ref="D6:F6"/>
    <mergeCell ref="G6:G8"/>
    <mergeCell ref="H6:I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0" orientation="portrait" r:id="rId1"/>
  <headerFooter>
    <oddHeader>&amp;LUniversidad de Cuenca
150 años&amp;R&amp;D</oddHeader>
    <oddFooter>&amp;LVicerrectorado
&amp;8Comisión Técnico - Curricular
(CTC)&amp;R&amp;F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zoomScaleNormal="100" workbookViewId="0">
      <pane xSplit="1" ySplit="8" topLeftCell="G12" activePane="bottomRight" state="frozen"/>
      <selection pane="topRight" activeCell="B1" sqref="B1"/>
      <selection pane="bottomLeft" activeCell="A9" sqref="A9"/>
      <selection pane="bottomRight" activeCell="W13" sqref="W13"/>
    </sheetView>
  </sheetViews>
  <sheetFormatPr baseColWidth="10" defaultColWidth="11.42578125" defaultRowHeight="12.75"/>
  <cols>
    <col min="1" max="1" width="10.7109375" style="1" customWidth="1"/>
    <col min="2" max="2" width="12.85546875" style="1" customWidth="1"/>
    <col min="3" max="3" width="30.5703125" style="1" customWidth="1"/>
    <col min="4" max="4" width="8.28515625" style="2" customWidth="1"/>
    <col min="5" max="6" width="8.28515625" style="1" customWidth="1"/>
    <col min="7" max="7" width="10.7109375" style="1" customWidth="1"/>
    <col min="8" max="8" width="12.85546875" style="1" bestFit="1" customWidth="1"/>
    <col min="9" max="9" width="35.28515625" style="1" customWidth="1"/>
    <col min="10" max="15" width="8.28515625" style="1" customWidth="1"/>
    <col min="16" max="16" width="14.42578125" style="1" customWidth="1"/>
    <col min="17" max="17" width="13" style="1" customWidth="1"/>
    <col min="18" max="18" width="15.28515625" style="1" customWidth="1"/>
    <col min="19" max="16384" width="11.42578125" style="1"/>
  </cols>
  <sheetData>
    <row r="1" spans="1:24" ht="15">
      <c r="B1"/>
      <c r="C1"/>
    </row>
    <row r="2" spans="1:24" ht="21">
      <c r="C2" s="591" t="s">
        <v>0</v>
      </c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3"/>
      <c r="Q2" s="3"/>
      <c r="R2" s="3"/>
    </row>
    <row r="3" spans="1:24" ht="13.5" thickBot="1"/>
    <row r="4" spans="1:24" s="7" customFormat="1" ht="24.95" customHeight="1">
      <c r="A4" s="4" t="s">
        <v>1</v>
      </c>
      <c r="B4" s="592" t="s">
        <v>2</v>
      </c>
      <c r="C4" s="592"/>
      <c r="D4" s="592"/>
      <c r="E4" s="592"/>
      <c r="F4" s="593"/>
      <c r="G4" s="4" t="s">
        <v>1</v>
      </c>
      <c r="H4" s="594" t="s">
        <v>3</v>
      </c>
      <c r="I4" s="594"/>
      <c r="J4" s="594"/>
      <c r="K4" s="594"/>
      <c r="L4" s="594"/>
      <c r="M4" s="594"/>
      <c r="N4" s="594"/>
      <c r="O4" s="595"/>
      <c r="P4" s="5"/>
      <c r="Q4" s="5"/>
      <c r="R4" s="5"/>
      <c r="S4" s="6"/>
    </row>
    <row r="5" spans="1:24" s="7" customFormat="1" ht="24.95" customHeight="1">
      <c r="A5" s="8" t="s">
        <v>4</v>
      </c>
      <c r="B5" s="596" t="s">
        <v>5</v>
      </c>
      <c r="C5" s="596"/>
      <c r="D5" s="596"/>
      <c r="E5" s="596"/>
      <c r="F5" s="597"/>
      <c r="G5" s="8" t="s">
        <v>6</v>
      </c>
      <c r="H5" s="598" t="s">
        <v>7</v>
      </c>
      <c r="I5" s="598"/>
      <c r="J5" s="598"/>
      <c r="K5" s="598"/>
      <c r="L5" s="598"/>
      <c r="M5" s="598"/>
      <c r="N5" s="598"/>
      <c r="O5" s="599"/>
      <c r="P5" s="9"/>
      <c r="Q5" s="9"/>
      <c r="R5" s="9"/>
      <c r="S5" s="10"/>
    </row>
    <row r="6" spans="1:24" ht="33" customHeight="1">
      <c r="A6" s="576" t="s">
        <v>8</v>
      </c>
      <c r="B6" s="579" t="s">
        <v>9</v>
      </c>
      <c r="C6" s="579"/>
      <c r="D6" s="580" t="s">
        <v>10</v>
      </c>
      <c r="E6" s="580"/>
      <c r="F6" s="581"/>
      <c r="G6" s="576" t="s">
        <v>8</v>
      </c>
      <c r="H6" s="582" t="s">
        <v>9</v>
      </c>
      <c r="I6" s="582"/>
      <c r="J6" s="602" t="s">
        <v>11</v>
      </c>
      <c r="K6" s="602"/>
      <c r="L6" s="602"/>
      <c r="M6" s="580" t="s">
        <v>10</v>
      </c>
      <c r="N6" s="580"/>
      <c r="O6" s="581"/>
      <c r="P6" s="583" t="s">
        <v>12</v>
      </c>
      <c r="Q6" s="584"/>
      <c r="R6" s="584"/>
      <c r="S6" s="585"/>
    </row>
    <row r="7" spans="1:24" ht="15" customHeight="1">
      <c r="A7" s="577"/>
      <c r="B7" s="579"/>
      <c r="C7" s="579"/>
      <c r="D7" s="11"/>
      <c r="E7" s="12">
        <v>16</v>
      </c>
      <c r="F7" s="13">
        <v>16</v>
      </c>
      <c r="G7" s="577"/>
      <c r="H7" s="582"/>
      <c r="I7" s="582"/>
      <c r="J7" s="12">
        <v>1.5</v>
      </c>
      <c r="K7" s="12">
        <f>1-L7</f>
        <v>0.5</v>
      </c>
      <c r="L7" s="14">
        <v>0.5</v>
      </c>
      <c r="M7" s="15"/>
      <c r="N7" s="16">
        <v>16</v>
      </c>
      <c r="O7" s="17">
        <v>16</v>
      </c>
      <c r="P7" s="586"/>
      <c r="Q7" s="587"/>
      <c r="R7" s="587"/>
      <c r="S7" s="588"/>
    </row>
    <row r="8" spans="1:24" ht="54.75" customHeight="1" thickBot="1">
      <c r="A8" s="578"/>
      <c r="B8" s="18" t="s">
        <v>13</v>
      </c>
      <c r="C8" s="18" t="s">
        <v>14</v>
      </c>
      <c r="D8" s="19" t="s">
        <v>15</v>
      </c>
      <c r="E8" s="20" t="s">
        <v>16</v>
      </c>
      <c r="F8" s="21" t="s">
        <v>17</v>
      </c>
      <c r="G8" s="578"/>
      <c r="H8" s="18" t="s">
        <v>13</v>
      </c>
      <c r="I8" s="18" t="s">
        <v>14</v>
      </c>
      <c r="J8" s="22" t="s">
        <v>18</v>
      </c>
      <c r="K8" s="22" t="s">
        <v>19</v>
      </c>
      <c r="L8" s="22" t="s">
        <v>20</v>
      </c>
      <c r="M8" s="20" t="s">
        <v>21</v>
      </c>
      <c r="N8" s="20" t="s">
        <v>16</v>
      </c>
      <c r="O8" s="21" t="s">
        <v>17</v>
      </c>
      <c r="P8" s="23" t="s">
        <v>22</v>
      </c>
      <c r="Q8" s="23" t="s">
        <v>23</v>
      </c>
      <c r="R8" s="23" t="s">
        <v>24</v>
      </c>
      <c r="S8" s="24" t="s">
        <v>25</v>
      </c>
    </row>
    <row r="9" spans="1:24" s="36" customFormat="1" ht="24.95" customHeight="1">
      <c r="A9" s="25" t="s">
        <v>26</v>
      </c>
      <c r="B9" s="26" t="s">
        <v>27</v>
      </c>
      <c r="C9" s="94" t="s">
        <v>207</v>
      </c>
      <c r="D9" s="95">
        <v>5</v>
      </c>
      <c r="E9" s="29">
        <f t="shared" ref="E9:E62" si="0">D9*$N$7</f>
        <v>80</v>
      </c>
      <c r="F9" s="30">
        <f t="shared" ref="F9:F62" si="1">E9/$O$7</f>
        <v>5</v>
      </c>
      <c r="G9" s="25" t="s">
        <v>26</v>
      </c>
      <c r="H9" s="26" t="s">
        <v>27</v>
      </c>
      <c r="I9" s="94" t="s">
        <v>207</v>
      </c>
      <c r="J9" s="96">
        <v>4</v>
      </c>
      <c r="K9" s="32">
        <f>L9*1</f>
        <v>3</v>
      </c>
      <c r="L9" s="32">
        <f>J9*$J$7*0.5</f>
        <v>3</v>
      </c>
      <c r="M9" s="29">
        <f t="shared" ref="M9:M62" si="2">SUM(J9:L9)</f>
        <v>10</v>
      </c>
      <c r="N9" s="29">
        <f t="shared" ref="N9:N62" si="3">M9*$N$7</f>
        <v>160</v>
      </c>
      <c r="O9" s="30">
        <f>N9/$O$7</f>
        <v>10</v>
      </c>
      <c r="P9" s="33" t="s">
        <v>30</v>
      </c>
      <c r="Q9" s="34">
        <f>+((J9+K9))/D9</f>
        <v>1.4</v>
      </c>
      <c r="R9" s="33">
        <v>100</v>
      </c>
      <c r="S9" s="35" t="s">
        <v>30</v>
      </c>
      <c r="U9" s="37"/>
      <c r="V9" s="37"/>
      <c r="X9" s="37"/>
    </row>
    <row r="10" spans="1:24" s="36" customFormat="1" ht="24.95" customHeight="1">
      <c r="A10" s="25" t="s">
        <v>26</v>
      </c>
      <c r="B10" s="38" t="s">
        <v>31</v>
      </c>
      <c r="C10" s="94" t="s">
        <v>208</v>
      </c>
      <c r="D10" s="95">
        <v>6</v>
      </c>
      <c r="E10" s="33">
        <f t="shared" si="0"/>
        <v>96</v>
      </c>
      <c r="F10" s="39">
        <f t="shared" si="1"/>
        <v>6</v>
      </c>
      <c r="G10" s="25" t="s">
        <v>26</v>
      </c>
      <c r="H10" s="38" t="s">
        <v>31</v>
      </c>
      <c r="I10" s="94" t="s">
        <v>208</v>
      </c>
      <c r="J10" s="96">
        <v>3</v>
      </c>
      <c r="K10" s="28">
        <f t="shared" ref="K10:K62" si="4">L10*1</f>
        <v>2.25</v>
      </c>
      <c r="L10" s="28">
        <f t="shared" ref="L10:L62" si="5">J10*$J$7*0.5</f>
        <v>2.25</v>
      </c>
      <c r="M10" s="33">
        <f t="shared" si="2"/>
        <v>7.5</v>
      </c>
      <c r="N10" s="33">
        <f t="shared" si="3"/>
        <v>120</v>
      </c>
      <c r="O10" s="39">
        <f t="shared" ref="O10:O62" si="6">N10/$O$7</f>
        <v>7.5</v>
      </c>
      <c r="P10" s="33" t="s">
        <v>30</v>
      </c>
      <c r="Q10" s="34">
        <f t="shared" ref="Q10:Q60" si="7">+((J10+K10))/D10</f>
        <v>0.875</v>
      </c>
      <c r="R10" s="33">
        <v>100</v>
      </c>
      <c r="S10" s="35" t="s">
        <v>30</v>
      </c>
      <c r="U10" s="37"/>
      <c r="V10" s="37"/>
      <c r="X10" s="37"/>
    </row>
    <row r="11" spans="1:24" s="36" customFormat="1" ht="24.95" customHeight="1">
      <c r="A11" s="25" t="s">
        <v>26</v>
      </c>
      <c r="B11" s="38" t="s">
        <v>34</v>
      </c>
      <c r="C11" s="94" t="s">
        <v>209</v>
      </c>
      <c r="D11" s="95">
        <v>6</v>
      </c>
      <c r="E11" s="33">
        <f t="shared" si="0"/>
        <v>96</v>
      </c>
      <c r="F11" s="39">
        <f t="shared" si="1"/>
        <v>6</v>
      </c>
      <c r="G11" s="25" t="s">
        <v>26</v>
      </c>
      <c r="H11" s="38" t="s">
        <v>34</v>
      </c>
      <c r="I11" s="94" t="s">
        <v>210</v>
      </c>
      <c r="J11" s="97">
        <v>4</v>
      </c>
      <c r="K11" s="28">
        <f t="shared" si="4"/>
        <v>3</v>
      </c>
      <c r="L11" s="28">
        <f t="shared" si="5"/>
        <v>3</v>
      </c>
      <c r="M11" s="33">
        <f t="shared" si="2"/>
        <v>10</v>
      </c>
      <c r="N11" s="33">
        <f t="shared" si="3"/>
        <v>160</v>
      </c>
      <c r="O11" s="39">
        <f t="shared" si="6"/>
        <v>10</v>
      </c>
      <c r="P11" s="33" t="s">
        <v>30</v>
      </c>
      <c r="Q11" s="34">
        <f t="shared" si="7"/>
        <v>1.1666666666666667</v>
      </c>
      <c r="R11" s="33">
        <v>100</v>
      </c>
      <c r="S11" s="35" t="s">
        <v>30</v>
      </c>
      <c r="U11" s="37"/>
      <c r="V11" s="37"/>
      <c r="X11" s="37"/>
    </row>
    <row r="12" spans="1:24" s="36" customFormat="1" ht="24.95" customHeight="1">
      <c r="A12" s="25" t="s">
        <v>26</v>
      </c>
      <c r="B12" s="38" t="s">
        <v>36</v>
      </c>
      <c r="C12" s="94" t="s">
        <v>211</v>
      </c>
      <c r="D12" s="95">
        <v>6</v>
      </c>
      <c r="E12" s="33">
        <f t="shared" si="0"/>
        <v>96</v>
      </c>
      <c r="F12" s="39">
        <f t="shared" si="1"/>
        <v>6</v>
      </c>
      <c r="G12" s="25" t="s">
        <v>26</v>
      </c>
      <c r="H12" s="38" t="s">
        <v>36</v>
      </c>
      <c r="I12" s="98" t="s">
        <v>211</v>
      </c>
      <c r="J12" s="99">
        <v>3</v>
      </c>
      <c r="K12" s="28">
        <f t="shared" si="4"/>
        <v>2.25</v>
      </c>
      <c r="L12" s="28">
        <f t="shared" si="5"/>
        <v>2.25</v>
      </c>
      <c r="M12" s="33">
        <f t="shared" si="2"/>
        <v>7.5</v>
      </c>
      <c r="N12" s="33">
        <f t="shared" si="3"/>
        <v>120</v>
      </c>
      <c r="O12" s="39">
        <f t="shared" si="6"/>
        <v>7.5</v>
      </c>
      <c r="P12" s="33" t="s">
        <v>30</v>
      </c>
      <c r="Q12" s="34">
        <f t="shared" si="7"/>
        <v>0.875</v>
      </c>
      <c r="R12" s="33">
        <v>100</v>
      </c>
      <c r="S12" s="40" t="s">
        <v>30</v>
      </c>
      <c r="U12" s="37"/>
      <c r="V12" s="37"/>
      <c r="X12" s="37"/>
    </row>
    <row r="13" spans="1:24" s="36" customFormat="1" ht="24.95" customHeight="1">
      <c r="A13" s="25" t="s">
        <v>26</v>
      </c>
      <c r="B13" s="38" t="s">
        <v>38</v>
      </c>
      <c r="C13" s="94" t="s">
        <v>212</v>
      </c>
      <c r="D13" s="95">
        <v>6</v>
      </c>
      <c r="E13" s="33">
        <f t="shared" si="0"/>
        <v>96</v>
      </c>
      <c r="F13" s="39">
        <f t="shared" si="1"/>
        <v>6</v>
      </c>
      <c r="G13" s="25" t="s">
        <v>26</v>
      </c>
      <c r="H13" s="38" t="s">
        <v>38</v>
      </c>
      <c r="I13" s="98" t="s">
        <v>212</v>
      </c>
      <c r="J13" s="99">
        <v>4</v>
      </c>
      <c r="K13" s="28">
        <f t="shared" si="4"/>
        <v>3</v>
      </c>
      <c r="L13" s="28">
        <f t="shared" si="5"/>
        <v>3</v>
      </c>
      <c r="M13" s="33">
        <f t="shared" si="2"/>
        <v>10</v>
      </c>
      <c r="N13" s="33">
        <f t="shared" si="3"/>
        <v>160</v>
      </c>
      <c r="O13" s="39">
        <f t="shared" si="6"/>
        <v>10</v>
      </c>
      <c r="P13" s="33" t="s">
        <v>30</v>
      </c>
      <c r="Q13" s="34">
        <f t="shared" si="7"/>
        <v>1.1666666666666667</v>
      </c>
      <c r="R13" s="33">
        <v>100</v>
      </c>
      <c r="S13" s="40" t="s">
        <v>30</v>
      </c>
      <c r="U13" s="37"/>
      <c r="V13" s="37"/>
      <c r="X13" s="37"/>
    </row>
    <row r="14" spans="1:24" s="36" customFormat="1" ht="24.95" customHeight="1">
      <c r="A14" s="25" t="s">
        <v>26</v>
      </c>
      <c r="B14" s="38" t="s">
        <v>41</v>
      </c>
      <c r="C14" s="38"/>
      <c r="D14" s="100"/>
      <c r="E14" s="33">
        <f t="shared" si="0"/>
        <v>0</v>
      </c>
      <c r="F14" s="39">
        <f t="shared" si="1"/>
        <v>0</v>
      </c>
      <c r="G14" s="25" t="s">
        <v>26</v>
      </c>
      <c r="H14" s="38" t="s">
        <v>41</v>
      </c>
      <c r="I14" s="98" t="s">
        <v>213</v>
      </c>
      <c r="J14" s="99">
        <v>2</v>
      </c>
      <c r="K14" s="28">
        <f t="shared" si="4"/>
        <v>1.5</v>
      </c>
      <c r="L14" s="28">
        <f t="shared" si="5"/>
        <v>1.5</v>
      </c>
      <c r="M14" s="33">
        <f t="shared" si="2"/>
        <v>5</v>
      </c>
      <c r="N14" s="33">
        <f t="shared" si="3"/>
        <v>80</v>
      </c>
      <c r="O14" s="39">
        <f t="shared" si="6"/>
        <v>5</v>
      </c>
      <c r="P14" s="33" t="s">
        <v>46</v>
      </c>
      <c r="Q14" s="34"/>
      <c r="R14" s="33">
        <v>0</v>
      </c>
      <c r="S14" s="40" t="s">
        <v>46</v>
      </c>
      <c r="U14" s="37"/>
      <c r="V14" s="37"/>
      <c r="X14" s="37"/>
    </row>
    <row r="15" spans="1:24" s="36" customFormat="1" ht="24.95" customHeight="1">
      <c r="A15" s="47" t="s">
        <v>47</v>
      </c>
      <c r="B15" s="38" t="s">
        <v>44</v>
      </c>
      <c r="C15" s="57" t="s">
        <v>214</v>
      </c>
      <c r="D15" s="55">
        <v>5</v>
      </c>
      <c r="E15" s="33">
        <f t="shared" si="0"/>
        <v>80</v>
      </c>
      <c r="F15" s="39">
        <f t="shared" si="1"/>
        <v>5</v>
      </c>
      <c r="G15" s="47" t="s">
        <v>47</v>
      </c>
      <c r="H15" s="38" t="s">
        <v>44</v>
      </c>
      <c r="I15" s="57" t="s">
        <v>214</v>
      </c>
      <c r="J15" s="101">
        <v>4</v>
      </c>
      <c r="K15" s="28">
        <f t="shared" si="4"/>
        <v>3</v>
      </c>
      <c r="L15" s="28">
        <f t="shared" si="5"/>
        <v>3</v>
      </c>
      <c r="M15" s="33">
        <f t="shared" si="2"/>
        <v>10</v>
      </c>
      <c r="N15" s="33">
        <f t="shared" si="3"/>
        <v>160</v>
      </c>
      <c r="O15" s="39">
        <f t="shared" si="6"/>
        <v>10</v>
      </c>
      <c r="P15" s="33" t="s">
        <v>30</v>
      </c>
      <c r="Q15" s="34">
        <f t="shared" si="7"/>
        <v>1.4</v>
      </c>
      <c r="R15" s="33">
        <v>100</v>
      </c>
      <c r="S15" s="40" t="s">
        <v>30</v>
      </c>
      <c r="U15" s="37"/>
      <c r="V15" s="37"/>
      <c r="X15" s="37"/>
    </row>
    <row r="16" spans="1:24" s="36" customFormat="1" ht="24.95" customHeight="1">
      <c r="A16" s="47" t="s">
        <v>47</v>
      </c>
      <c r="B16" s="38" t="s">
        <v>48</v>
      </c>
      <c r="C16" s="57" t="s">
        <v>215</v>
      </c>
      <c r="D16" s="55">
        <v>4</v>
      </c>
      <c r="E16" s="33">
        <f t="shared" si="0"/>
        <v>64</v>
      </c>
      <c r="F16" s="39">
        <f t="shared" si="1"/>
        <v>4</v>
      </c>
      <c r="G16" s="47" t="s">
        <v>47</v>
      </c>
      <c r="H16" s="38" t="s">
        <v>48</v>
      </c>
      <c r="I16" s="57" t="s">
        <v>215</v>
      </c>
      <c r="J16" s="59">
        <v>3</v>
      </c>
      <c r="K16" s="28">
        <f t="shared" si="4"/>
        <v>2.25</v>
      </c>
      <c r="L16" s="28">
        <f t="shared" si="5"/>
        <v>2.25</v>
      </c>
      <c r="M16" s="33">
        <f t="shared" si="2"/>
        <v>7.5</v>
      </c>
      <c r="N16" s="33">
        <f t="shared" si="3"/>
        <v>120</v>
      </c>
      <c r="O16" s="39">
        <f t="shared" si="6"/>
        <v>7.5</v>
      </c>
      <c r="P16" s="33" t="s">
        <v>30</v>
      </c>
      <c r="Q16" s="34">
        <f t="shared" si="7"/>
        <v>1.3125</v>
      </c>
      <c r="R16" s="33">
        <v>100</v>
      </c>
      <c r="S16" s="40" t="s">
        <v>30</v>
      </c>
      <c r="U16" s="37"/>
      <c r="V16" s="37"/>
      <c r="X16" s="37"/>
    </row>
    <row r="17" spans="1:24" s="36" customFormat="1" ht="24.95" customHeight="1">
      <c r="A17" s="47" t="s">
        <v>47</v>
      </c>
      <c r="B17" s="38" t="s">
        <v>51</v>
      </c>
      <c r="C17" s="57" t="s">
        <v>216</v>
      </c>
      <c r="D17" s="55">
        <v>6</v>
      </c>
      <c r="E17" s="33">
        <f t="shared" si="0"/>
        <v>96</v>
      </c>
      <c r="F17" s="39">
        <f t="shared" si="1"/>
        <v>6</v>
      </c>
      <c r="G17" s="47" t="s">
        <v>47</v>
      </c>
      <c r="H17" s="38" t="s">
        <v>51</v>
      </c>
      <c r="I17" s="57" t="s">
        <v>217</v>
      </c>
      <c r="J17" s="59">
        <v>4</v>
      </c>
      <c r="K17" s="28">
        <f t="shared" si="4"/>
        <v>3</v>
      </c>
      <c r="L17" s="28">
        <f t="shared" si="5"/>
        <v>3</v>
      </c>
      <c r="M17" s="33">
        <f t="shared" si="2"/>
        <v>10</v>
      </c>
      <c r="N17" s="33">
        <f t="shared" si="3"/>
        <v>160</v>
      </c>
      <c r="O17" s="39">
        <f t="shared" si="6"/>
        <v>10</v>
      </c>
      <c r="P17" s="33" t="s">
        <v>30</v>
      </c>
      <c r="Q17" s="34">
        <f t="shared" si="7"/>
        <v>1.1666666666666667</v>
      </c>
      <c r="R17" s="33">
        <v>100</v>
      </c>
      <c r="S17" s="40" t="s">
        <v>30</v>
      </c>
      <c r="U17" s="37"/>
      <c r="V17" s="37"/>
      <c r="X17" s="37"/>
    </row>
    <row r="18" spans="1:24" s="36" customFormat="1" ht="24.95" customHeight="1">
      <c r="A18" s="47" t="s">
        <v>47</v>
      </c>
      <c r="B18" s="38" t="s">
        <v>54</v>
      </c>
      <c r="C18" s="57" t="s">
        <v>218</v>
      </c>
      <c r="D18" s="55">
        <v>3</v>
      </c>
      <c r="E18" s="33">
        <f t="shared" si="0"/>
        <v>48</v>
      </c>
      <c r="F18" s="39">
        <f t="shared" si="1"/>
        <v>3</v>
      </c>
      <c r="G18" s="47" t="s">
        <v>47</v>
      </c>
      <c r="H18" s="38" t="s">
        <v>54</v>
      </c>
      <c r="I18" s="57" t="s">
        <v>218</v>
      </c>
      <c r="J18" s="59">
        <v>3</v>
      </c>
      <c r="K18" s="28">
        <f t="shared" si="4"/>
        <v>2.25</v>
      </c>
      <c r="L18" s="28">
        <f t="shared" si="5"/>
        <v>2.25</v>
      </c>
      <c r="M18" s="33">
        <f t="shared" si="2"/>
        <v>7.5</v>
      </c>
      <c r="N18" s="33">
        <f t="shared" si="3"/>
        <v>120</v>
      </c>
      <c r="O18" s="39">
        <f t="shared" si="6"/>
        <v>7.5</v>
      </c>
      <c r="P18" s="33" t="s">
        <v>30</v>
      </c>
      <c r="Q18" s="34">
        <f t="shared" si="7"/>
        <v>1.75</v>
      </c>
      <c r="R18" s="33">
        <v>100</v>
      </c>
      <c r="S18" s="40" t="s">
        <v>30</v>
      </c>
      <c r="U18" s="37"/>
      <c r="V18" s="37"/>
      <c r="X18" s="37"/>
    </row>
    <row r="19" spans="1:24" s="36" customFormat="1" ht="24.95" customHeight="1">
      <c r="A19" s="47" t="s">
        <v>47</v>
      </c>
      <c r="B19" s="38" t="s">
        <v>57</v>
      </c>
      <c r="C19" s="54" t="s">
        <v>219</v>
      </c>
      <c r="D19" s="55">
        <v>2</v>
      </c>
      <c r="E19" s="33">
        <f t="shared" si="0"/>
        <v>32</v>
      </c>
      <c r="F19" s="39">
        <f t="shared" si="1"/>
        <v>2</v>
      </c>
      <c r="G19" s="47" t="s">
        <v>47</v>
      </c>
      <c r="H19" s="38" t="s">
        <v>57</v>
      </c>
      <c r="I19" s="54" t="s">
        <v>219</v>
      </c>
      <c r="J19" s="59">
        <v>2</v>
      </c>
      <c r="K19" s="28">
        <f t="shared" si="4"/>
        <v>1.5</v>
      </c>
      <c r="L19" s="28">
        <f t="shared" si="5"/>
        <v>1.5</v>
      </c>
      <c r="M19" s="33">
        <f t="shared" si="2"/>
        <v>5</v>
      </c>
      <c r="N19" s="33">
        <f t="shared" si="3"/>
        <v>80</v>
      </c>
      <c r="O19" s="39">
        <f t="shared" si="6"/>
        <v>5</v>
      </c>
      <c r="P19" s="33" t="s">
        <v>30</v>
      </c>
      <c r="Q19" s="34">
        <f t="shared" si="7"/>
        <v>1.75</v>
      </c>
      <c r="R19" s="33">
        <v>100</v>
      </c>
      <c r="S19" s="40" t="s">
        <v>30</v>
      </c>
      <c r="U19" s="37"/>
      <c r="V19" s="37"/>
      <c r="X19" s="37"/>
    </row>
    <row r="20" spans="1:24" s="36" customFormat="1" ht="24.95" customHeight="1">
      <c r="A20" s="47" t="s">
        <v>47</v>
      </c>
      <c r="B20" s="38" t="s">
        <v>59</v>
      </c>
      <c r="C20" s="57" t="s">
        <v>220</v>
      </c>
      <c r="D20" s="58">
        <v>3</v>
      </c>
      <c r="E20" s="33">
        <f t="shared" si="0"/>
        <v>48</v>
      </c>
      <c r="F20" s="39">
        <f t="shared" si="1"/>
        <v>3</v>
      </c>
      <c r="G20" s="47" t="s">
        <v>47</v>
      </c>
      <c r="H20" s="38" t="s">
        <v>59</v>
      </c>
      <c r="I20" s="57" t="s">
        <v>221</v>
      </c>
      <c r="J20" s="59">
        <v>4</v>
      </c>
      <c r="K20" s="28">
        <f t="shared" si="4"/>
        <v>3</v>
      </c>
      <c r="L20" s="28">
        <f t="shared" si="5"/>
        <v>3</v>
      </c>
      <c r="M20" s="33">
        <f t="shared" si="2"/>
        <v>10</v>
      </c>
      <c r="N20" s="33">
        <f t="shared" si="3"/>
        <v>160</v>
      </c>
      <c r="O20" s="39">
        <f t="shared" si="6"/>
        <v>10</v>
      </c>
      <c r="P20" s="33" t="s">
        <v>30</v>
      </c>
      <c r="Q20" s="34">
        <f t="shared" si="7"/>
        <v>2.3333333333333335</v>
      </c>
      <c r="R20" s="33">
        <v>100</v>
      </c>
      <c r="S20" s="40" t="s">
        <v>30</v>
      </c>
      <c r="U20" s="37"/>
      <c r="V20" s="37"/>
      <c r="X20" s="37"/>
    </row>
    <row r="21" spans="1:24" s="36" customFormat="1" ht="24.95" customHeight="1">
      <c r="A21" s="47" t="s">
        <v>62</v>
      </c>
      <c r="B21" s="38" t="s">
        <v>61</v>
      </c>
      <c r="C21" s="57" t="s">
        <v>222</v>
      </c>
      <c r="D21" s="75">
        <v>4</v>
      </c>
      <c r="E21" s="33">
        <f t="shared" si="0"/>
        <v>64</v>
      </c>
      <c r="F21" s="39">
        <f t="shared" si="1"/>
        <v>4</v>
      </c>
      <c r="G21" s="47" t="s">
        <v>62</v>
      </c>
      <c r="H21" s="38" t="s">
        <v>61</v>
      </c>
      <c r="I21" s="57" t="s">
        <v>222</v>
      </c>
      <c r="J21" s="57">
        <v>3</v>
      </c>
      <c r="K21" s="28">
        <f t="shared" si="4"/>
        <v>2.25</v>
      </c>
      <c r="L21" s="28">
        <f t="shared" si="5"/>
        <v>2.25</v>
      </c>
      <c r="M21" s="33">
        <f t="shared" si="2"/>
        <v>7.5</v>
      </c>
      <c r="N21" s="33">
        <f t="shared" si="3"/>
        <v>120</v>
      </c>
      <c r="O21" s="39">
        <f t="shared" si="6"/>
        <v>7.5</v>
      </c>
      <c r="P21" s="33" t="s">
        <v>30</v>
      </c>
      <c r="Q21" s="34">
        <f t="shared" si="7"/>
        <v>1.3125</v>
      </c>
      <c r="R21" s="33">
        <v>100</v>
      </c>
      <c r="S21" s="40" t="s">
        <v>30</v>
      </c>
      <c r="U21" s="37"/>
      <c r="V21" s="37"/>
      <c r="X21" s="37"/>
    </row>
    <row r="22" spans="1:24" s="36" customFormat="1" ht="24.95" customHeight="1">
      <c r="A22" s="47" t="s">
        <v>62</v>
      </c>
      <c r="B22" s="38" t="s">
        <v>63</v>
      </c>
      <c r="C22" s="57" t="s">
        <v>223</v>
      </c>
      <c r="D22" s="75">
        <v>4</v>
      </c>
      <c r="E22" s="33">
        <f t="shared" si="0"/>
        <v>64</v>
      </c>
      <c r="F22" s="39">
        <f t="shared" si="1"/>
        <v>4</v>
      </c>
      <c r="G22" s="47" t="s">
        <v>62</v>
      </c>
      <c r="H22" s="38" t="s">
        <v>63</v>
      </c>
      <c r="I22" s="57" t="s">
        <v>223</v>
      </c>
      <c r="J22" s="57">
        <v>3</v>
      </c>
      <c r="K22" s="28">
        <f t="shared" si="4"/>
        <v>2.25</v>
      </c>
      <c r="L22" s="28">
        <f t="shared" si="5"/>
        <v>2.25</v>
      </c>
      <c r="M22" s="33">
        <f t="shared" si="2"/>
        <v>7.5</v>
      </c>
      <c r="N22" s="33">
        <f t="shared" si="3"/>
        <v>120</v>
      </c>
      <c r="O22" s="39">
        <f t="shared" si="6"/>
        <v>7.5</v>
      </c>
      <c r="P22" s="33" t="s">
        <v>30</v>
      </c>
      <c r="Q22" s="34">
        <f t="shared" si="7"/>
        <v>1.3125</v>
      </c>
      <c r="R22" s="33">
        <v>100</v>
      </c>
      <c r="S22" s="40" t="s">
        <v>30</v>
      </c>
      <c r="U22" s="37"/>
      <c r="V22" s="37"/>
      <c r="X22" s="37"/>
    </row>
    <row r="23" spans="1:24" s="36" customFormat="1" ht="24.95" customHeight="1">
      <c r="A23" s="47" t="s">
        <v>62</v>
      </c>
      <c r="B23" s="38" t="s">
        <v>66</v>
      </c>
      <c r="C23" s="57" t="s">
        <v>224</v>
      </c>
      <c r="D23" s="75">
        <v>4</v>
      </c>
      <c r="E23" s="33">
        <f t="shared" si="0"/>
        <v>64</v>
      </c>
      <c r="F23" s="39">
        <f t="shared" si="1"/>
        <v>4</v>
      </c>
      <c r="G23" s="47" t="s">
        <v>62</v>
      </c>
      <c r="H23" s="38" t="s">
        <v>66</v>
      </c>
      <c r="I23" s="57" t="s">
        <v>224</v>
      </c>
      <c r="J23" s="57">
        <v>3</v>
      </c>
      <c r="K23" s="28">
        <f t="shared" si="4"/>
        <v>2.25</v>
      </c>
      <c r="L23" s="28">
        <f t="shared" si="5"/>
        <v>2.25</v>
      </c>
      <c r="M23" s="33">
        <f t="shared" si="2"/>
        <v>7.5</v>
      </c>
      <c r="N23" s="33">
        <f t="shared" si="3"/>
        <v>120</v>
      </c>
      <c r="O23" s="39">
        <f t="shared" si="6"/>
        <v>7.5</v>
      </c>
      <c r="P23" s="33" t="s">
        <v>30</v>
      </c>
      <c r="Q23" s="34">
        <f t="shared" si="7"/>
        <v>1.3125</v>
      </c>
      <c r="R23" s="33">
        <v>100</v>
      </c>
      <c r="S23" s="40" t="s">
        <v>30</v>
      </c>
      <c r="U23" s="37"/>
      <c r="V23" s="37"/>
      <c r="X23" s="37"/>
    </row>
    <row r="24" spans="1:24" s="36" customFormat="1" ht="24.95" customHeight="1">
      <c r="A24" s="47" t="s">
        <v>62</v>
      </c>
      <c r="B24" s="38" t="s">
        <v>69</v>
      </c>
      <c r="C24" s="54" t="s">
        <v>225</v>
      </c>
      <c r="D24" s="75">
        <v>4</v>
      </c>
      <c r="E24" s="33">
        <f t="shared" si="0"/>
        <v>64</v>
      </c>
      <c r="F24" s="39">
        <f t="shared" si="1"/>
        <v>4</v>
      </c>
      <c r="G24" s="47" t="s">
        <v>62</v>
      </c>
      <c r="H24" s="38" t="s">
        <v>69</v>
      </c>
      <c r="I24" s="57" t="s">
        <v>226</v>
      </c>
      <c r="J24" s="57">
        <v>3</v>
      </c>
      <c r="K24" s="28">
        <f t="shared" si="4"/>
        <v>2.25</v>
      </c>
      <c r="L24" s="28">
        <f t="shared" si="5"/>
        <v>2.25</v>
      </c>
      <c r="M24" s="33">
        <f t="shared" si="2"/>
        <v>7.5</v>
      </c>
      <c r="N24" s="33">
        <f t="shared" si="3"/>
        <v>120</v>
      </c>
      <c r="O24" s="39">
        <f t="shared" si="6"/>
        <v>7.5</v>
      </c>
      <c r="P24" s="33" t="s">
        <v>30</v>
      </c>
      <c r="Q24" s="34">
        <f t="shared" si="7"/>
        <v>1.3125</v>
      </c>
      <c r="R24" s="33">
        <v>100</v>
      </c>
      <c r="S24" s="40" t="s">
        <v>30</v>
      </c>
      <c r="U24" s="37"/>
      <c r="V24" s="37"/>
      <c r="X24" s="37"/>
    </row>
    <row r="25" spans="1:24" s="36" customFormat="1" ht="24.95" customHeight="1">
      <c r="A25" s="47" t="s">
        <v>62</v>
      </c>
      <c r="B25" s="38" t="s">
        <v>72</v>
      </c>
      <c r="C25" s="102" t="s">
        <v>227</v>
      </c>
      <c r="D25" s="103">
        <v>5</v>
      </c>
      <c r="E25" s="33">
        <f t="shared" si="0"/>
        <v>80</v>
      </c>
      <c r="F25" s="39">
        <f t="shared" si="1"/>
        <v>5</v>
      </c>
      <c r="G25" s="47" t="s">
        <v>62</v>
      </c>
      <c r="H25" s="38" t="s">
        <v>72</v>
      </c>
      <c r="I25" s="73" t="s">
        <v>227</v>
      </c>
      <c r="J25" s="73">
        <v>3</v>
      </c>
      <c r="K25" s="28">
        <f t="shared" si="4"/>
        <v>2.25</v>
      </c>
      <c r="L25" s="28">
        <f t="shared" si="5"/>
        <v>2.25</v>
      </c>
      <c r="M25" s="33">
        <f t="shared" si="2"/>
        <v>7.5</v>
      </c>
      <c r="N25" s="33">
        <f t="shared" si="3"/>
        <v>120</v>
      </c>
      <c r="O25" s="39">
        <f t="shared" si="6"/>
        <v>7.5</v>
      </c>
      <c r="P25" s="33" t="s">
        <v>30</v>
      </c>
      <c r="Q25" s="34">
        <f t="shared" si="7"/>
        <v>1.05</v>
      </c>
      <c r="R25" s="33">
        <v>100</v>
      </c>
      <c r="S25" s="40" t="s">
        <v>30</v>
      </c>
      <c r="U25" s="37"/>
      <c r="V25" s="37"/>
      <c r="X25" s="37"/>
    </row>
    <row r="26" spans="1:24" s="36" customFormat="1" ht="24.95" customHeight="1">
      <c r="A26" s="47" t="s">
        <v>62</v>
      </c>
      <c r="B26" s="38" t="s">
        <v>74</v>
      </c>
      <c r="C26" s="38"/>
      <c r="D26" s="100"/>
      <c r="E26" s="33">
        <f t="shared" si="0"/>
        <v>0</v>
      </c>
      <c r="F26" s="39">
        <f t="shared" si="1"/>
        <v>0</v>
      </c>
      <c r="G26" s="47" t="s">
        <v>62</v>
      </c>
      <c r="H26" s="38" t="s">
        <v>74</v>
      </c>
      <c r="I26" s="38"/>
      <c r="J26" s="28"/>
      <c r="K26" s="28">
        <f t="shared" si="4"/>
        <v>0</v>
      </c>
      <c r="L26" s="28">
        <f t="shared" si="5"/>
        <v>0</v>
      </c>
      <c r="M26" s="33">
        <f t="shared" si="2"/>
        <v>0</v>
      </c>
      <c r="N26" s="33">
        <f t="shared" si="3"/>
        <v>0</v>
      </c>
      <c r="O26" s="39">
        <f t="shared" si="6"/>
        <v>0</v>
      </c>
      <c r="P26" s="33"/>
      <c r="Q26" s="34"/>
      <c r="R26" s="33"/>
      <c r="S26" s="104"/>
      <c r="U26" s="37"/>
      <c r="V26" s="37"/>
      <c r="X26" s="37"/>
    </row>
    <row r="27" spans="1:24" s="36" customFormat="1" ht="24.95" customHeight="1">
      <c r="A27" s="47" t="s">
        <v>83</v>
      </c>
      <c r="B27" s="38" t="s">
        <v>77</v>
      </c>
      <c r="C27" s="57" t="s">
        <v>228</v>
      </c>
      <c r="D27" s="75">
        <v>3</v>
      </c>
      <c r="E27" s="33">
        <f t="shared" si="0"/>
        <v>48</v>
      </c>
      <c r="F27" s="39">
        <f t="shared" si="1"/>
        <v>3</v>
      </c>
      <c r="G27" s="47" t="s">
        <v>83</v>
      </c>
      <c r="H27" s="38" t="s">
        <v>77</v>
      </c>
      <c r="I27" s="57" t="s">
        <v>228</v>
      </c>
      <c r="J27" s="57">
        <v>2</v>
      </c>
      <c r="K27" s="28">
        <f t="shared" si="4"/>
        <v>1.5</v>
      </c>
      <c r="L27" s="28">
        <f t="shared" si="5"/>
        <v>1.5</v>
      </c>
      <c r="M27" s="33">
        <f t="shared" si="2"/>
        <v>5</v>
      </c>
      <c r="N27" s="33">
        <f t="shared" si="3"/>
        <v>80</v>
      </c>
      <c r="O27" s="39">
        <f t="shared" si="6"/>
        <v>5</v>
      </c>
      <c r="P27" s="33" t="s">
        <v>30</v>
      </c>
      <c r="Q27" s="34">
        <f t="shared" si="7"/>
        <v>1.1666666666666667</v>
      </c>
      <c r="R27" s="33">
        <v>100</v>
      </c>
      <c r="S27" s="40" t="s">
        <v>30</v>
      </c>
      <c r="U27" s="37"/>
      <c r="V27" s="37"/>
      <c r="X27" s="37"/>
    </row>
    <row r="28" spans="1:24" s="36" customFormat="1" ht="24.95" customHeight="1">
      <c r="A28" s="47" t="s">
        <v>83</v>
      </c>
      <c r="B28" s="38" t="s">
        <v>80</v>
      </c>
      <c r="C28" s="57" t="s">
        <v>229</v>
      </c>
      <c r="D28" s="75">
        <v>4</v>
      </c>
      <c r="E28" s="33">
        <f t="shared" si="0"/>
        <v>64</v>
      </c>
      <c r="F28" s="39">
        <f t="shared" si="1"/>
        <v>4</v>
      </c>
      <c r="G28" s="47" t="s">
        <v>83</v>
      </c>
      <c r="H28" s="38" t="s">
        <v>80</v>
      </c>
      <c r="I28" s="57" t="s">
        <v>229</v>
      </c>
      <c r="J28" s="57">
        <v>3</v>
      </c>
      <c r="K28" s="28">
        <f t="shared" si="4"/>
        <v>2.25</v>
      </c>
      <c r="L28" s="28">
        <f t="shared" si="5"/>
        <v>2.25</v>
      </c>
      <c r="M28" s="33">
        <f t="shared" si="2"/>
        <v>7.5</v>
      </c>
      <c r="N28" s="33">
        <f t="shared" si="3"/>
        <v>120</v>
      </c>
      <c r="O28" s="39">
        <f t="shared" si="6"/>
        <v>7.5</v>
      </c>
      <c r="P28" s="33" t="s">
        <v>30</v>
      </c>
      <c r="Q28" s="34">
        <f t="shared" si="7"/>
        <v>1.3125</v>
      </c>
      <c r="R28" s="33">
        <v>100</v>
      </c>
      <c r="S28" s="40" t="s">
        <v>30</v>
      </c>
      <c r="U28" s="37"/>
      <c r="V28" s="37"/>
      <c r="X28" s="37"/>
    </row>
    <row r="29" spans="1:24" s="36" customFormat="1" ht="24.95" customHeight="1">
      <c r="A29" s="47" t="s">
        <v>83</v>
      </c>
      <c r="B29" s="38" t="s">
        <v>84</v>
      </c>
      <c r="C29" s="57" t="s">
        <v>230</v>
      </c>
      <c r="D29" s="75">
        <v>5</v>
      </c>
      <c r="E29" s="33">
        <f t="shared" si="0"/>
        <v>80</v>
      </c>
      <c r="F29" s="39">
        <f t="shared" si="1"/>
        <v>5</v>
      </c>
      <c r="G29" s="47" t="s">
        <v>83</v>
      </c>
      <c r="H29" s="38" t="s">
        <v>84</v>
      </c>
      <c r="I29" s="57" t="s">
        <v>230</v>
      </c>
      <c r="J29" s="57">
        <v>3</v>
      </c>
      <c r="K29" s="28">
        <f t="shared" si="4"/>
        <v>2.25</v>
      </c>
      <c r="L29" s="28">
        <f t="shared" si="5"/>
        <v>2.25</v>
      </c>
      <c r="M29" s="33">
        <f t="shared" si="2"/>
        <v>7.5</v>
      </c>
      <c r="N29" s="33">
        <f t="shared" si="3"/>
        <v>120</v>
      </c>
      <c r="O29" s="39">
        <f t="shared" si="6"/>
        <v>7.5</v>
      </c>
      <c r="P29" s="33" t="s">
        <v>30</v>
      </c>
      <c r="Q29" s="34">
        <f t="shared" si="7"/>
        <v>1.05</v>
      </c>
      <c r="R29" s="33">
        <v>100</v>
      </c>
      <c r="S29" s="40" t="s">
        <v>30</v>
      </c>
      <c r="U29" s="37"/>
      <c r="V29" s="37"/>
      <c r="X29" s="37"/>
    </row>
    <row r="30" spans="1:24" s="36" customFormat="1" ht="24.95" customHeight="1">
      <c r="A30" s="47" t="s">
        <v>83</v>
      </c>
      <c r="B30" s="38" t="s">
        <v>87</v>
      </c>
      <c r="C30" s="57" t="s">
        <v>231</v>
      </c>
      <c r="D30" s="75">
        <v>5</v>
      </c>
      <c r="E30" s="33">
        <f t="shared" si="0"/>
        <v>80</v>
      </c>
      <c r="F30" s="39">
        <f t="shared" si="1"/>
        <v>5</v>
      </c>
      <c r="G30" s="47" t="s">
        <v>83</v>
      </c>
      <c r="H30" s="38" t="s">
        <v>87</v>
      </c>
      <c r="I30" s="57" t="s">
        <v>232</v>
      </c>
      <c r="J30" s="57">
        <v>3</v>
      </c>
      <c r="K30" s="28">
        <f t="shared" si="4"/>
        <v>2.25</v>
      </c>
      <c r="L30" s="28">
        <f t="shared" si="5"/>
        <v>2.25</v>
      </c>
      <c r="M30" s="33">
        <f t="shared" si="2"/>
        <v>7.5</v>
      </c>
      <c r="N30" s="33">
        <f t="shared" si="3"/>
        <v>120</v>
      </c>
      <c r="O30" s="39">
        <f t="shared" si="6"/>
        <v>7.5</v>
      </c>
      <c r="P30" s="33" t="s">
        <v>30</v>
      </c>
      <c r="Q30" s="34">
        <f t="shared" si="7"/>
        <v>1.05</v>
      </c>
      <c r="R30" s="33">
        <v>100</v>
      </c>
      <c r="S30" s="40" t="s">
        <v>30</v>
      </c>
      <c r="U30" s="37"/>
      <c r="V30" s="37"/>
      <c r="X30" s="37"/>
    </row>
    <row r="31" spans="1:24" s="36" customFormat="1" ht="24.95" customHeight="1">
      <c r="A31" s="47" t="s">
        <v>83</v>
      </c>
      <c r="B31" s="38" t="s">
        <v>90</v>
      </c>
      <c r="C31" s="54" t="s">
        <v>233</v>
      </c>
      <c r="D31" s="75">
        <v>6</v>
      </c>
      <c r="E31" s="33">
        <f t="shared" si="0"/>
        <v>96</v>
      </c>
      <c r="F31" s="39">
        <f t="shared" si="1"/>
        <v>6</v>
      </c>
      <c r="G31" s="47" t="s">
        <v>83</v>
      </c>
      <c r="H31" s="38" t="s">
        <v>90</v>
      </c>
      <c r="I31" s="57" t="s">
        <v>233</v>
      </c>
      <c r="J31" s="57">
        <v>3</v>
      </c>
      <c r="K31" s="28">
        <f t="shared" si="4"/>
        <v>2.25</v>
      </c>
      <c r="L31" s="28">
        <f t="shared" si="5"/>
        <v>2.25</v>
      </c>
      <c r="M31" s="33">
        <f t="shared" si="2"/>
        <v>7.5</v>
      </c>
      <c r="N31" s="33">
        <f t="shared" si="3"/>
        <v>120</v>
      </c>
      <c r="O31" s="39">
        <f t="shared" si="6"/>
        <v>7.5</v>
      </c>
      <c r="P31" s="33" t="s">
        <v>30</v>
      </c>
      <c r="Q31" s="34">
        <f t="shared" si="7"/>
        <v>0.875</v>
      </c>
      <c r="R31" s="33">
        <v>100</v>
      </c>
      <c r="S31" s="40" t="s">
        <v>30</v>
      </c>
      <c r="U31" s="37"/>
      <c r="V31" s="37"/>
      <c r="X31" s="37"/>
    </row>
    <row r="32" spans="1:24" s="36" customFormat="1" ht="24.95" customHeight="1">
      <c r="A32" s="47" t="s">
        <v>83</v>
      </c>
      <c r="B32" s="38" t="s">
        <v>93</v>
      </c>
      <c r="C32" s="38"/>
      <c r="D32" s="100"/>
      <c r="E32" s="33">
        <f t="shared" si="0"/>
        <v>0</v>
      </c>
      <c r="F32" s="39">
        <f t="shared" si="1"/>
        <v>0</v>
      </c>
      <c r="G32" s="47" t="s">
        <v>83</v>
      </c>
      <c r="H32" s="38" t="s">
        <v>93</v>
      </c>
      <c r="I32" s="38"/>
      <c r="J32" s="28"/>
      <c r="K32" s="28">
        <f t="shared" si="4"/>
        <v>0</v>
      </c>
      <c r="L32" s="28">
        <f t="shared" si="5"/>
        <v>0</v>
      </c>
      <c r="M32" s="33">
        <f t="shared" si="2"/>
        <v>0</v>
      </c>
      <c r="N32" s="33">
        <f t="shared" si="3"/>
        <v>0</v>
      </c>
      <c r="O32" s="39">
        <f t="shared" si="6"/>
        <v>0</v>
      </c>
      <c r="P32" s="33"/>
      <c r="Q32" s="34"/>
      <c r="R32" s="33"/>
      <c r="S32" s="104"/>
      <c r="U32" s="37"/>
      <c r="V32" s="37"/>
      <c r="X32" s="37"/>
    </row>
    <row r="33" spans="1:24" s="36" customFormat="1" ht="24.95" customHeight="1">
      <c r="A33" s="47" t="s">
        <v>107</v>
      </c>
      <c r="B33" s="38" t="s">
        <v>96</v>
      </c>
      <c r="C33" s="54" t="s">
        <v>234</v>
      </c>
      <c r="D33" s="105">
        <v>4</v>
      </c>
      <c r="E33" s="33">
        <f t="shared" si="0"/>
        <v>64</v>
      </c>
      <c r="F33" s="39">
        <f t="shared" si="1"/>
        <v>4</v>
      </c>
      <c r="G33" s="47" t="s">
        <v>107</v>
      </c>
      <c r="H33" s="38" t="s">
        <v>96</v>
      </c>
      <c r="I33" s="72" t="s">
        <v>234</v>
      </c>
      <c r="J33" s="72">
        <v>3</v>
      </c>
      <c r="K33" s="28">
        <f t="shared" si="4"/>
        <v>2.25</v>
      </c>
      <c r="L33" s="28">
        <f t="shared" si="5"/>
        <v>2.25</v>
      </c>
      <c r="M33" s="33">
        <f t="shared" si="2"/>
        <v>7.5</v>
      </c>
      <c r="N33" s="33">
        <f t="shared" si="3"/>
        <v>120</v>
      </c>
      <c r="O33" s="39">
        <f t="shared" si="6"/>
        <v>7.5</v>
      </c>
      <c r="P33" s="33" t="s">
        <v>30</v>
      </c>
      <c r="Q33" s="34">
        <f t="shared" si="7"/>
        <v>1.3125</v>
      </c>
      <c r="R33" s="33">
        <v>100</v>
      </c>
      <c r="S33" s="40" t="s">
        <v>30</v>
      </c>
      <c r="U33" s="37"/>
      <c r="V33" s="37"/>
      <c r="X33" s="37"/>
    </row>
    <row r="34" spans="1:24" s="36" customFormat="1" ht="24.95" customHeight="1">
      <c r="A34" s="47" t="s">
        <v>107</v>
      </c>
      <c r="B34" s="38" t="s">
        <v>97</v>
      </c>
      <c r="C34" s="54" t="s">
        <v>235</v>
      </c>
      <c r="D34" s="105">
        <v>6</v>
      </c>
      <c r="E34" s="33">
        <f t="shared" si="0"/>
        <v>96</v>
      </c>
      <c r="F34" s="39">
        <f t="shared" si="1"/>
        <v>6</v>
      </c>
      <c r="G34" s="47" t="s">
        <v>107</v>
      </c>
      <c r="H34" s="38" t="s">
        <v>97</v>
      </c>
      <c r="I34" s="72" t="s">
        <v>235</v>
      </c>
      <c r="J34" s="72">
        <v>4</v>
      </c>
      <c r="K34" s="28">
        <f t="shared" si="4"/>
        <v>3</v>
      </c>
      <c r="L34" s="28">
        <f t="shared" si="5"/>
        <v>3</v>
      </c>
      <c r="M34" s="33">
        <f t="shared" si="2"/>
        <v>10</v>
      </c>
      <c r="N34" s="33">
        <f t="shared" si="3"/>
        <v>160</v>
      </c>
      <c r="O34" s="39">
        <f t="shared" si="6"/>
        <v>10</v>
      </c>
      <c r="P34" s="33" t="s">
        <v>30</v>
      </c>
      <c r="Q34" s="34">
        <f t="shared" si="7"/>
        <v>1.1666666666666667</v>
      </c>
      <c r="R34" s="33">
        <v>100</v>
      </c>
      <c r="S34" s="40" t="s">
        <v>30</v>
      </c>
      <c r="U34" s="37"/>
      <c r="V34" s="37"/>
      <c r="X34" s="37"/>
    </row>
    <row r="35" spans="1:24" s="36" customFormat="1" ht="24.95" customHeight="1">
      <c r="A35" s="47" t="s">
        <v>107</v>
      </c>
      <c r="B35" s="38" t="s">
        <v>100</v>
      </c>
      <c r="C35" s="54" t="s">
        <v>236</v>
      </c>
      <c r="D35" s="105">
        <v>4</v>
      </c>
      <c r="E35" s="33">
        <f t="shared" si="0"/>
        <v>64</v>
      </c>
      <c r="F35" s="39">
        <f t="shared" si="1"/>
        <v>4</v>
      </c>
      <c r="G35" s="47" t="s">
        <v>107</v>
      </c>
      <c r="H35" s="38" t="s">
        <v>100</v>
      </c>
      <c r="I35" s="72" t="s">
        <v>237</v>
      </c>
      <c r="J35" s="72">
        <v>3</v>
      </c>
      <c r="K35" s="28">
        <f t="shared" si="4"/>
        <v>2.25</v>
      </c>
      <c r="L35" s="28">
        <f t="shared" si="5"/>
        <v>2.25</v>
      </c>
      <c r="M35" s="33">
        <f t="shared" si="2"/>
        <v>7.5</v>
      </c>
      <c r="N35" s="33">
        <f t="shared" si="3"/>
        <v>120</v>
      </c>
      <c r="O35" s="39">
        <f t="shared" si="6"/>
        <v>7.5</v>
      </c>
      <c r="P35" s="33" t="s">
        <v>30</v>
      </c>
      <c r="Q35" s="34">
        <f t="shared" si="7"/>
        <v>1.3125</v>
      </c>
      <c r="R35" s="33">
        <v>100</v>
      </c>
      <c r="S35" s="40" t="s">
        <v>30</v>
      </c>
      <c r="U35" s="37"/>
      <c r="V35" s="37"/>
      <c r="X35" s="37"/>
    </row>
    <row r="36" spans="1:24" s="36" customFormat="1" ht="24.95" customHeight="1">
      <c r="A36" s="47" t="s">
        <v>107</v>
      </c>
      <c r="B36" s="38" t="s">
        <v>103</v>
      </c>
      <c r="C36" s="106" t="s">
        <v>238</v>
      </c>
      <c r="D36" s="105">
        <v>4</v>
      </c>
      <c r="E36" s="33">
        <f t="shared" si="0"/>
        <v>64</v>
      </c>
      <c r="F36" s="39">
        <f t="shared" si="1"/>
        <v>4</v>
      </c>
      <c r="G36" s="47" t="s">
        <v>107</v>
      </c>
      <c r="H36" s="38" t="s">
        <v>103</v>
      </c>
      <c r="I36" s="72" t="s">
        <v>239</v>
      </c>
      <c r="J36" s="72">
        <v>4</v>
      </c>
      <c r="K36" s="28">
        <f t="shared" si="4"/>
        <v>3</v>
      </c>
      <c r="L36" s="28">
        <f t="shared" si="5"/>
        <v>3</v>
      </c>
      <c r="M36" s="33">
        <f t="shared" si="2"/>
        <v>10</v>
      </c>
      <c r="N36" s="33">
        <f t="shared" si="3"/>
        <v>160</v>
      </c>
      <c r="O36" s="39">
        <f t="shared" si="6"/>
        <v>10</v>
      </c>
      <c r="P36" s="33" t="s">
        <v>30</v>
      </c>
      <c r="Q36" s="34">
        <f t="shared" si="7"/>
        <v>1.75</v>
      </c>
      <c r="R36" s="33">
        <v>100</v>
      </c>
      <c r="S36" s="40" t="s">
        <v>30</v>
      </c>
      <c r="U36" s="37"/>
      <c r="V36" s="37"/>
      <c r="X36" s="37"/>
    </row>
    <row r="37" spans="1:24" s="36" customFormat="1" ht="24.95" customHeight="1">
      <c r="A37" s="47" t="s">
        <v>107</v>
      </c>
      <c r="B37" s="38" t="s">
        <v>105</v>
      </c>
      <c r="C37" s="106" t="s">
        <v>240</v>
      </c>
      <c r="D37" s="105">
        <v>5</v>
      </c>
      <c r="E37" s="33">
        <f t="shared" si="0"/>
        <v>80</v>
      </c>
      <c r="F37" s="39">
        <f t="shared" si="1"/>
        <v>5</v>
      </c>
      <c r="G37" s="47" t="s">
        <v>107</v>
      </c>
      <c r="H37" s="38" t="s">
        <v>105</v>
      </c>
      <c r="I37" s="72" t="s">
        <v>241</v>
      </c>
      <c r="J37" s="72">
        <v>3</v>
      </c>
      <c r="K37" s="28">
        <f t="shared" si="4"/>
        <v>2.25</v>
      </c>
      <c r="L37" s="28">
        <f t="shared" si="5"/>
        <v>2.25</v>
      </c>
      <c r="M37" s="33">
        <f t="shared" si="2"/>
        <v>7.5</v>
      </c>
      <c r="N37" s="33">
        <f t="shared" si="3"/>
        <v>120</v>
      </c>
      <c r="O37" s="39">
        <f t="shared" si="6"/>
        <v>7.5</v>
      </c>
      <c r="P37" s="33" t="s">
        <v>30</v>
      </c>
      <c r="Q37" s="34">
        <f t="shared" si="7"/>
        <v>1.05</v>
      </c>
      <c r="R37" s="33">
        <v>100</v>
      </c>
      <c r="S37" s="40" t="s">
        <v>30</v>
      </c>
      <c r="U37" s="37"/>
      <c r="V37" s="37"/>
      <c r="X37" s="37"/>
    </row>
    <row r="38" spans="1:24" s="36" customFormat="1" ht="24.95" customHeight="1">
      <c r="A38" s="47" t="s">
        <v>107</v>
      </c>
      <c r="B38" s="38" t="s">
        <v>108</v>
      </c>
      <c r="C38" s="102" t="s">
        <v>242</v>
      </c>
      <c r="D38" s="103">
        <v>4</v>
      </c>
      <c r="E38" s="33">
        <f t="shared" si="0"/>
        <v>64</v>
      </c>
      <c r="F38" s="39">
        <f t="shared" si="1"/>
        <v>4</v>
      </c>
      <c r="G38" s="47" t="s">
        <v>107</v>
      </c>
      <c r="H38" s="38" t="s">
        <v>108</v>
      </c>
      <c r="I38" s="73" t="s">
        <v>242</v>
      </c>
      <c r="J38" s="73">
        <v>3</v>
      </c>
      <c r="K38" s="28">
        <f t="shared" si="4"/>
        <v>2.25</v>
      </c>
      <c r="L38" s="28">
        <f t="shared" si="5"/>
        <v>2.25</v>
      </c>
      <c r="M38" s="33">
        <f t="shared" si="2"/>
        <v>7.5</v>
      </c>
      <c r="N38" s="33">
        <f t="shared" si="3"/>
        <v>120</v>
      </c>
      <c r="O38" s="39">
        <f t="shared" si="6"/>
        <v>7.5</v>
      </c>
      <c r="P38" s="33" t="s">
        <v>30</v>
      </c>
      <c r="Q38" s="34">
        <f t="shared" si="7"/>
        <v>1.3125</v>
      </c>
      <c r="R38" s="33">
        <v>100</v>
      </c>
      <c r="S38" s="40" t="s">
        <v>30</v>
      </c>
      <c r="U38" s="37"/>
      <c r="V38" s="37"/>
      <c r="X38" s="37"/>
    </row>
    <row r="39" spans="1:24" s="36" customFormat="1" ht="24.95" customHeight="1">
      <c r="A39" s="47" t="s">
        <v>117</v>
      </c>
      <c r="B39" s="38" t="s">
        <v>109</v>
      </c>
      <c r="C39" s="57" t="s">
        <v>243</v>
      </c>
      <c r="D39" s="75">
        <v>4</v>
      </c>
      <c r="E39" s="33">
        <f t="shared" si="0"/>
        <v>64</v>
      </c>
      <c r="F39" s="39">
        <f t="shared" si="1"/>
        <v>4</v>
      </c>
      <c r="G39" s="47" t="s">
        <v>117</v>
      </c>
      <c r="H39" s="38" t="s">
        <v>109</v>
      </c>
      <c r="I39" s="57" t="s">
        <v>243</v>
      </c>
      <c r="J39" s="57">
        <v>3</v>
      </c>
      <c r="K39" s="28">
        <f t="shared" si="4"/>
        <v>2.25</v>
      </c>
      <c r="L39" s="28">
        <f t="shared" si="5"/>
        <v>2.25</v>
      </c>
      <c r="M39" s="33">
        <f t="shared" si="2"/>
        <v>7.5</v>
      </c>
      <c r="N39" s="33">
        <f t="shared" si="3"/>
        <v>120</v>
      </c>
      <c r="O39" s="39">
        <f t="shared" si="6"/>
        <v>7.5</v>
      </c>
      <c r="P39" s="33" t="s">
        <v>30</v>
      </c>
      <c r="Q39" s="34">
        <f t="shared" si="7"/>
        <v>1.3125</v>
      </c>
      <c r="R39" s="33">
        <v>100</v>
      </c>
      <c r="S39" s="40" t="s">
        <v>30</v>
      </c>
      <c r="U39" s="37"/>
      <c r="V39" s="37"/>
      <c r="X39" s="37"/>
    </row>
    <row r="40" spans="1:24" s="36" customFormat="1" ht="24.95" customHeight="1">
      <c r="A40" s="47" t="s">
        <v>117</v>
      </c>
      <c r="B40" s="38" t="s">
        <v>110</v>
      </c>
      <c r="C40" s="57" t="s">
        <v>244</v>
      </c>
      <c r="D40" s="75">
        <v>2</v>
      </c>
      <c r="E40" s="33">
        <f t="shared" si="0"/>
        <v>32</v>
      </c>
      <c r="F40" s="39">
        <f t="shared" si="1"/>
        <v>2</v>
      </c>
      <c r="G40" s="47" t="s">
        <v>117</v>
      </c>
      <c r="H40" s="38" t="s">
        <v>110</v>
      </c>
      <c r="I40" s="57" t="s">
        <v>244</v>
      </c>
      <c r="J40" s="57">
        <v>2</v>
      </c>
      <c r="K40" s="28">
        <f t="shared" si="4"/>
        <v>1.5</v>
      </c>
      <c r="L40" s="28">
        <f t="shared" si="5"/>
        <v>1.5</v>
      </c>
      <c r="M40" s="33">
        <f t="shared" si="2"/>
        <v>5</v>
      </c>
      <c r="N40" s="33">
        <f t="shared" si="3"/>
        <v>80</v>
      </c>
      <c r="O40" s="39">
        <f t="shared" si="6"/>
        <v>5</v>
      </c>
      <c r="P40" s="33" t="s">
        <v>30</v>
      </c>
      <c r="Q40" s="34">
        <f t="shared" si="7"/>
        <v>1.75</v>
      </c>
      <c r="R40" s="33">
        <v>100</v>
      </c>
      <c r="S40" s="40" t="s">
        <v>30</v>
      </c>
      <c r="U40" s="37"/>
      <c r="V40" s="37"/>
      <c r="X40" s="37"/>
    </row>
    <row r="41" spans="1:24" s="36" customFormat="1" ht="24.95" customHeight="1">
      <c r="A41" s="47" t="s">
        <v>117</v>
      </c>
      <c r="B41" s="38" t="s">
        <v>111</v>
      </c>
      <c r="C41" s="54" t="s">
        <v>245</v>
      </c>
      <c r="D41" s="75">
        <v>6</v>
      </c>
      <c r="E41" s="33">
        <f t="shared" si="0"/>
        <v>96</v>
      </c>
      <c r="F41" s="39">
        <f t="shared" si="1"/>
        <v>6</v>
      </c>
      <c r="G41" s="47" t="s">
        <v>117</v>
      </c>
      <c r="H41" s="38" t="s">
        <v>111</v>
      </c>
      <c r="I41" s="57" t="s">
        <v>245</v>
      </c>
      <c r="J41" s="57">
        <v>4</v>
      </c>
      <c r="K41" s="28">
        <f t="shared" si="4"/>
        <v>3</v>
      </c>
      <c r="L41" s="28">
        <f t="shared" si="5"/>
        <v>3</v>
      </c>
      <c r="M41" s="33">
        <f t="shared" si="2"/>
        <v>10</v>
      </c>
      <c r="N41" s="33">
        <f t="shared" si="3"/>
        <v>160</v>
      </c>
      <c r="O41" s="39">
        <f t="shared" si="6"/>
        <v>10</v>
      </c>
      <c r="P41" s="33" t="s">
        <v>30</v>
      </c>
      <c r="Q41" s="34">
        <f t="shared" si="7"/>
        <v>1.1666666666666667</v>
      </c>
      <c r="R41" s="33">
        <v>100</v>
      </c>
      <c r="S41" s="40" t="s">
        <v>30</v>
      </c>
      <c r="U41" s="37"/>
      <c r="V41" s="37"/>
      <c r="X41" s="37"/>
    </row>
    <row r="42" spans="1:24" s="36" customFormat="1" ht="24.95" customHeight="1">
      <c r="A42" s="47" t="s">
        <v>117</v>
      </c>
      <c r="B42" s="38" t="s">
        <v>112</v>
      </c>
      <c r="C42" s="54" t="s">
        <v>246</v>
      </c>
      <c r="D42" s="75">
        <v>6</v>
      </c>
      <c r="E42" s="33">
        <f t="shared" si="0"/>
        <v>96</v>
      </c>
      <c r="F42" s="39">
        <f t="shared" si="1"/>
        <v>6</v>
      </c>
      <c r="G42" s="47" t="s">
        <v>117</v>
      </c>
      <c r="H42" s="38" t="s">
        <v>112</v>
      </c>
      <c r="I42" s="57" t="s">
        <v>247</v>
      </c>
      <c r="J42" s="57">
        <v>4</v>
      </c>
      <c r="K42" s="28">
        <f t="shared" si="4"/>
        <v>3</v>
      </c>
      <c r="L42" s="28">
        <f t="shared" si="5"/>
        <v>3</v>
      </c>
      <c r="M42" s="33">
        <f t="shared" si="2"/>
        <v>10</v>
      </c>
      <c r="N42" s="33">
        <f t="shared" si="3"/>
        <v>160</v>
      </c>
      <c r="O42" s="39">
        <f t="shared" si="6"/>
        <v>10</v>
      </c>
      <c r="P42" s="33" t="s">
        <v>30</v>
      </c>
      <c r="Q42" s="34">
        <f t="shared" si="7"/>
        <v>1.1666666666666667</v>
      </c>
      <c r="R42" s="33">
        <v>100</v>
      </c>
      <c r="S42" s="40" t="s">
        <v>30</v>
      </c>
      <c r="U42" s="37"/>
      <c r="V42" s="37"/>
      <c r="X42" s="37"/>
    </row>
    <row r="43" spans="1:24" s="36" customFormat="1" ht="24.95" customHeight="1">
      <c r="A43" s="47" t="s">
        <v>117</v>
      </c>
      <c r="B43" s="38" t="s">
        <v>113</v>
      </c>
      <c r="C43" s="54" t="s">
        <v>248</v>
      </c>
      <c r="D43" s="75">
        <v>4</v>
      </c>
      <c r="E43" s="33">
        <f t="shared" si="0"/>
        <v>64</v>
      </c>
      <c r="F43" s="39">
        <f t="shared" si="1"/>
        <v>4</v>
      </c>
      <c r="G43" s="47" t="s">
        <v>117</v>
      </c>
      <c r="H43" s="38" t="s">
        <v>113</v>
      </c>
      <c r="I43" s="57" t="s">
        <v>248</v>
      </c>
      <c r="J43" s="57">
        <v>4</v>
      </c>
      <c r="K43" s="28">
        <f t="shared" si="4"/>
        <v>3</v>
      </c>
      <c r="L43" s="28">
        <f t="shared" si="5"/>
        <v>3</v>
      </c>
      <c r="M43" s="33">
        <f t="shared" si="2"/>
        <v>10</v>
      </c>
      <c r="N43" s="33">
        <f t="shared" si="3"/>
        <v>160</v>
      </c>
      <c r="O43" s="39">
        <f t="shared" si="6"/>
        <v>10</v>
      </c>
      <c r="P43" s="33" t="s">
        <v>30</v>
      </c>
      <c r="Q43" s="34">
        <f t="shared" si="7"/>
        <v>1.75</v>
      </c>
      <c r="R43" s="33">
        <v>100</v>
      </c>
      <c r="S43" s="40" t="s">
        <v>30</v>
      </c>
      <c r="U43" s="37"/>
      <c r="V43" s="37"/>
      <c r="X43" s="37"/>
    </row>
    <row r="44" spans="1:24" s="36" customFormat="1" ht="24.95" customHeight="1">
      <c r="A44" s="47" t="s">
        <v>117</v>
      </c>
      <c r="B44" s="38" t="s">
        <v>114</v>
      </c>
      <c r="C44" s="54" t="s">
        <v>249</v>
      </c>
      <c r="D44" s="75">
        <v>2</v>
      </c>
      <c r="E44" s="33">
        <f t="shared" si="0"/>
        <v>32</v>
      </c>
      <c r="F44" s="39">
        <f t="shared" si="1"/>
        <v>2</v>
      </c>
      <c r="G44" s="47" t="s">
        <v>117</v>
      </c>
      <c r="H44" s="38" t="s">
        <v>114</v>
      </c>
      <c r="I44" s="57" t="s">
        <v>250</v>
      </c>
      <c r="J44" s="57">
        <v>3</v>
      </c>
      <c r="K44" s="28">
        <f t="shared" si="4"/>
        <v>2.25</v>
      </c>
      <c r="L44" s="28">
        <f t="shared" si="5"/>
        <v>2.25</v>
      </c>
      <c r="M44" s="33">
        <f t="shared" si="2"/>
        <v>7.5</v>
      </c>
      <c r="N44" s="33">
        <f t="shared" si="3"/>
        <v>120</v>
      </c>
      <c r="O44" s="39">
        <f t="shared" si="6"/>
        <v>7.5</v>
      </c>
      <c r="P44" s="33" t="s">
        <v>30</v>
      </c>
      <c r="Q44" s="34">
        <f t="shared" si="7"/>
        <v>2.625</v>
      </c>
      <c r="R44" s="33">
        <v>100</v>
      </c>
      <c r="S44" s="40" t="s">
        <v>30</v>
      </c>
      <c r="U44" s="37"/>
      <c r="V44" s="37"/>
      <c r="X44" s="37"/>
    </row>
    <row r="45" spans="1:24" s="36" customFormat="1" ht="24.95" customHeight="1">
      <c r="A45" s="47" t="s">
        <v>135</v>
      </c>
      <c r="B45" s="38" t="s">
        <v>115</v>
      </c>
      <c r="C45" s="57" t="s">
        <v>251</v>
      </c>
      <c r="D45" s="75">
        <v>6</v>
      </c>
      <c r="E45" s="33">
        <f t="shared" si="0"/>
        <v>96</v>
      </c>
      <c r="F45" s="39">
        <f t="shared" si="1"/>
        <v>6</v>
      </c>
      <c r="G45" s="47" t="s">
        <v>135</v>
      </c>
      <c r="H45" s="38" t="s">
        <v>115</v>
      </c>
      <c r="I45" s="57" t="s">
        <v>251</v>
      </c>
      <c r="J45" s="57">
        <v>4</v>
      </c>
      <c r="K45" s="28">
        <f t="shared" si="4"/>
        <v>3</v>
      </c>
      <c r="L45" s="28">
        <f t="shared" si="5"/>
        <v>3</v>
      </c>
      <c r="M45" s="33">
        <f t="shared" si="2"/>
        <v>10</v>
      </c>
      <c r="N45" s="33">
        <f t="shared" si="3"/>
        <v>160</v>
      </c>
      <c r="O45" s="39">
        <f t="shared" si="6"/>
        <v>10</v>
      </c>
      <c r="P45" s="33" t="s">
        <v>30</v>
      </c>
      <c r="Q45" s="34">
        <f t="shared" si="7"/>
        <v>1.1666666666666667</v>
      </c>
      <c r="R45" s="33">
        <v>100</v>
      </c>
      <c r="S45" s="40" t="s">
        <v>30</v>
      </c>
      <c r="U45" s="37"/>
      <c r="V45" s="37"/>
      <c r="X45" s="37"/>
    </row>
    <row r="46" spans="1:24" s="36" customFormat="1" ht="24.95" customHeight="1">
      <c r="A46" s="47" t="s">
        <v>135</v>
      </c>
      <c r="B46" s="38" t="s">
        <v>116</v>
      </c>
      <c r="C46" s="57" t="s">
        <v>252</v>
      </c>
      <c r="D46" s="75">
        <v>4</v>
      </c>
      <c r="E46" s="33">
        <f t="shared" si="0"/>
        <v>64</v>
      </c>
      <c r="F46" s="39">
        <f t="shared" si="1"/>
        <v>4</v>
      </c>
      <c r="G46" s="47" t="s">
        <v>135</v>
      </c>
      <c r="H46" s="38" t="s">
        <v>116</v>
      </c>
      <c r="I46" s="57" t="s">
        <v>253</v>
      </c>
      <c r="J46" s="57">
        <v>4</v>
      </c>
      <c r="K46" s="28">
        <f t="shared" si="4"/>
        <v>3</v>
      </c>
      <c r="L46" s="28">
        <f t="shared" si="5"/>
        <v>3</v>
      </c>
      <c r="M46" s="33">
        <f t="shared" si="2"/>
        <v>10</v>
      </c>
      <c r="N46" s="33">
        <f t="shared" si="3"/>
        <v>160</v>
      </c>
      <c r="O46" s="39">
        <f t="shared" si="6"/>
        <v>10</v>
      </c>
      <c r="P46" s="33" t="s">
        <v>30</v>
      </c>
      <c r="Q46" s="34">
        <f t="shared" si="7"/>
        <v>1.75</v>
      </c>
      <c r="R46" s="33">
        <v>100</v>
      </c>
      <c r="S46" s="40" t="s">
        <v>30</v>
      </c>
      <c r="U46" s="37"/>
      <c r="V46" s="37"/>
      <c r="X46" s="37"/>
    </row>
    <row r="47" spans="1:24" s="36" customFormat="1" ht="24.95" customHeight="1">
      <c r="A47" s="47" t="s">
        <v>135</v>
      </c>
      <c r="B47" s="38" t="s">
        <v>118</v>
      </c>
      <c r="C47" s="57" t="s">
        <v>254</v>
      </c>
      <c r="D47" s="75">
        <v>4</v>
      </c>
      <c r="E47" s="33">
        <f t="shared" si="0"/>
        <v>64</v>
      </c>
      <c r="F47" s="39">
        <f t="shared" si="1"/>
        <v>4</v>
      </c>
      <c r="G47" s="47" t="s">
        <v>135</v>
      </c>
      <c r="H47" s="38" t="s">
        <v>118</v>
      </c>
      <c r="I47" s="57" t="s">
        <v>254</v>
      </c>
      <c r="J47" s="57">
        <v>3</v>
      </c>
      <c r="K47" s="28">
        <f t="shared" si="4"/>
        <v>2.25</v>
      </c>
      <c r="L47" s="28">
        <f t="shared" si="5"/>
        <v>2.25</v>
      </c>
      <c r="M47" s="33">
        <f t="shared" si="2"/>
        <v>7.5</v>
      </c>
      <c r="N47" s="33">
        <f t="shared" si="3"/>
        <v>120</v>
      </c>
      <c r="O47" s="39">
        <f t="shared" si="6"/>
        <v>7.5</v>
      </c>
      <c r="P47" s="33" t="s">
        <v>30</v>
      </c>
      <c r="Q47" s="34">
        <f t="shared" si="7"/>
        <v>1.3125</v>
      </c>
      <c r="R47" s="33">
        <v>100</v>
      </c>
      <c r="S47" s="40" t="s">
        <v>30</v>
      </c>
      <c r="U47" s="37"/>
      <c r="V47" s="37"/>
      <c r="X47" s="37"/>
    </row>
    <row r="48" spans="1:24" s="36" customFormat="1" ht="24.95" customHeight="1">
      <c r="A48" s="47" t="s">
        <v>135</v>
      </c>
      <c r="B48" s="38" t="s">
        <v>121</v>
      </c>
      <c r="C48" s="57" t="s">
        <v>255</v>
      </c>
      <c r="D48" s="75">
        <v>5</v>
      </c>
      <c r="E48" s="33">
        <f t="shared" si="0"/>
        <v>80</v>
      </c>
      <c r="F48" s="39">
        <f t="shared" si="1"/>
        <v>5</v>
      </c>
      <c r="G48" s="47" t="s">
        <v>135</v>
      </c>
      <c r="H48" s="38" t="s">
        <v>121</v>
      </c>
      <c r="I48" s="57" t="s">
        <v>255</v>
      </c>
      <c r="J48" s="57">
        <v>4</v>
      </c>
      <c r="K48" s="28">
        <f t="shared" si="4"/>
        <v>3</v>
      </c>
      <c r="L48" s="28">
        <f t="shared" si="5"/>
        <v>3</v>
      </c>
      <c r="M48" s="33">
        <f t="shared" si="2"/>
        <v>10</v>
      </c>
      <c r="N48" s="33">
        <f t="shared" si="3"/>
        <v>160</v>
      </c>
      <c r="O48" s="39">
        <f t="shared" si="6"/>
        <v>10</v>
      </c>
      <c r="P48" s="33" t="s">
        <v>30</v>
      </c>
      <c r="Q48" s="34">
        <f t="shared" si="7"/>
        <v>1.4</v>
      </c>
      <c r="R48" s="33">
        <v>100</v>
      </c>
      <c r="S48" s="40" t="s">
        <v>30</v>
      </c>
      <c r="U48" s="37"/>
      <c r="V48" s="37"/>
      <c r="X48" s="37"/>
    </row>
    <row r="49" spans="1:24" s="36" customFormat="1" ht="24.95" customHeight="1">
      <c r="A49" s="47" t="s">
        <v>135</v>
      </c>
      <c r="B49" s="38" t="s">
        <v>124</v>
      </c>
      <c r="C49" s="57" t="s">
        <v>256</v>
      </c>
      <c r="D49" s="75">
        <v>4</v>
      </c>
      <c r="E49" s="33">
        <f t="shared" si="0"/>
        <v>64</v>
      </c>
      <c r="F49" s="39">
        <f t="shared" si="1"/>
        <v>4</v>
      </c>
      <c r="G49" s="47" t="s">
        <v>135</v>
      </c>
      <c r="H49" s="38" t="s">
        <v>124</v>
      </c>
      <c r="I49" s="57" t="s">
        <v>256</v>
      </c>
      <c r="J49" s="57">
        <v>3</v>
      </c>
      <c r="K49" s="28">
        <f t="shared" si="4"/>
        <v>2.25</v>
      </c>
      <c r="L49" s="28">
        <f t="shared" si="5"/>
        <v>2.25</v>
      </c>
      <c r="M49" s="33">
        <f t="shared" si="2"/>
        <v>7.5</v>
      </c>
      <c r="N49" s="33">
        <f t="shared" si="3"/>
        <v>120</v>
      </c>
      <c r="O49" s="39">
        <f t="shared" si="6"/>
        <v>7.5</v>
      </c>
      <c r="P49" s="33" t="s">
        <v>30</v>
      </c>
      <c r="Q49" s="34">
        <f t="shared" si="7"/>
        <v>1.3125</v>
      </c>
      <c r="R49" s="33">
        <v>100</v>
      </c>
      <c r="S49" s="40" t="s">
        <v>30</v>
      </c>
      <c r="U49" s="37"/>
      <c r="V49" s="37"/>
      <c r="X49" s="37"/>
    </row>
    <row r="50" spans="1:24" s="36" customFormat="1" ht="24.95" customHeight="1">
      <c r="A50" s="47" t="s">
        <v>135</v>
      </c>
      <c r="B50" s="38" t="s">
        <v>126</v>
      </c>
      <c r="C50" s="54" t="s">
        <v>257</v>
      </c>
      <c r="D50" s="75">
        <v>5</v>
      </c>
      <c r="E50" s="33">
        <f t="shared" si="0"/>
        <v>80</v>
      </c>
      <c r="F50" s="39">
        <f t="shared" si="1"/>
        <v>5</v>
      </c>
      <c r="G50" s="47" t="s">
        <v>135</v>
      </c>
      <c r="H50" s="38" t="s">
        <v>126</v>
      </c>
      <c r="I50" s="57" t="s">
        <v>257</v>
      </c>
      <c r="J50" s="57">
        <v>3</v>
      </c>
      <c r="K50" s="28">
        <f t="shared" si="4"/>
        <v>2.25</v>
      </c>
      <c r="L50" s="28">
        <f t="shared" si="5"/>
        <v>2.25</v>
      </c>
      <c r="M50" s="33">
        <f t="shared" si="2"/>
        <v>7.5</v>
      </c>
      <c r="N50" s="33">
        <f t="shared" si="3"/>
        <v>120</v>
      </c>
      <c r="O50" s="39">
        <f t="shared" si="6"/>
        <v>7.5</v>
      </c>
      <c r="P50" s="33" t="s">
        <v>30</v>
      </c>
      <c r="Q50" s="34">
        <f t="shared" si="7"/>
        <v>1.05</v>
      </c>
      <c r="R50" s="33">
        <v>100</v>
      </c>
      <c r="S50" s="40" t="s">
        <v>30</v>
      </c>
      <c r="U50" s="37"/>
      <c r="V50" s="37"/>
      <c r="X50" s="37"/>
    </row>
    <row r="51" spans="1:24" s="36" customFormat="1" ht="24.95" customHeight="1">
      <c r="A51" s="47" t="s">
        <v>151</v>
      </c>
      <c r="B51" s="38" t="s">
        <v>129</v>
      </c>
      <c r="C51" s="54" t="s">
        <v>258</v>
      </c>
      <c r="D51" s="75">
        <v>6</v>
      </c>
      <c r="E51" s="33">
        <f t="shared" si="0"/>
        <v>96</v>
      </c>
      <c r="F51" s="39">
        <f t="shared" si="1"/>
        <v>6</v>
      </c>
      <c r="G51" s="47" t="s">
        <v>151</v>
      </c>
      <c r="H51" s="38" t="s">
        <v>129</v>
      </c>
      <c r="I51" s="57" t="s">
        <v>259</v>
      </c>
      <c r="J51" s="57">
        <v>4</v>
      </c>
      <c r="K51" s="28">
        <f t="shared" si="4"/>
        <v>3</v>
      </c>
      <c r="L51" s="28">
        <f t="shared" si="5"/>
        <v>3</v>
      </c>
      <c r="M51" s="33">
        <f t="shared" si="2"/>
        <v>10</v>
      </c>
      <c r="N51" s="33">
        <f t="shared" si="3"/>
        <v>160</v>
      </c>
      <c r="O51" s="39">
        <f t="shared" si="6"/>
        <v>10</v>
      </c>
      <c r="P51" s="33" t="s">
        <v>30</v>
      </c>
      <c r="Q51" s="34">
        <f t="shared" si="7"/>
        <v>1.1666666666666667</v>
      </c>
      <c r="R51" s="33">
        <v>100</v>
      </c>
      <c r="S51" s="40" t="s">
        <v>30</v>
      </c>
      <c r="U51" s="37"/>
      <c r="V51" s="37"/>
      <c r="X51" s="37"/>
    </row>
    <row r="52" spans="1:24" s="36" customFormat="1" ht="24.95" customHeight="1">
      <c r="A52" s="47" t="s">
        <v>151</v>
      </c>
      <c r="B52" s="38" t="s">
        <v>132</v>
      </c>
      <c r="C52" s="54" t="s">
        <v>260</v>
      </c>
      <c r="D52" s="75">
        <v>5</v>
      </c>
      <c r="E52" s="33">
        <f t="shared" si="0"/>
        <v>80</v>
      </c>
      <c r="F52" s="39">
        <f t="shared" si="1"/>
        <v>5</v>
      </c>
      <c r="G52" s="47" t="s">
        <v>151</v>
      </c>
      <c r="H52" s="38" t="s">
        <v>132</v>
      </c>
      <c r="I52" s="57" t="s">
        <v>261</v>
      </c>
      <c r="J52" s="57">
        <v>4</v>
      </c>
      <c r="K52" s="28">
        <f t="shared" si="4"/>
        <v>3</v>
      </c>
      <c r="L52" s="28">
        <f t="shared" si="5"/>
        <v>3</v>
      </c>
      <c r="M52" s="33">
        <f t="shared" si="2"/>
        <v>10</v>
      </c>
      <c r="N52" s="33">
        <f t="shared" si="3"/>
        <v>160</v>
      </c>
      <c r="O52" s="39">
        <f t="shared" si="6"/>
        <v>10</v>
      </c>
      <c r="P52" s="33" t="s">
        <v>30</v>
      </c>
      <c r="Q52" s="34">
        <f t="shared" si="7"/>
        <v>1.4</v>
      </c>
      <c r="R52" s="33">
        <v>100</v>
      </c>
      <c r="S52" s="40" t="s">
        <v>30</v>
      </c>
      <c r="U52" s="37"/>
      <c r="V52" s="37"/>
      <c r="X52" s="37"/>
    </row>
    <row r="53" spans="1:24" s="36" customFormat="1" ht="24.95" customHeight="1">
      <c r="A53" s="47" t="s">
        <v>151</v>
      </c>
      <c r="B53" s="38" t="s">
        <v>136</v>
      </c>
      <c r="C53" s="54" t="s">
        <v>262</v>
      </c>
      <c r="D53" s="75">
        <v>4</v>
      </c>
      <c r="E53" s="33">
        <f t="shared" si="0"/>
        <v>64</v>
      </c>
      <c r="F53" s="39">
        <f t="shared" si="1"/>
        <v>4</v>
      </c>
      <c r="G53" s="47" t="s">
        <v>151</v>
      </c>
      <c r="H53" s="38" t="s">
        <v>136</v>
      </c>
      <c r="I53" s="57" t="s">
        <v>263</v>
      </c>
      <c r="J53" s="57">
        <v>3</v>
      </c>
      <c r="K53" s="28">
        <f t="shared" si="4"/>
        <v>2.25</v>
      </c>
      <c r="L53" s="28">
        <f t="shared" si="5"/>
        <v>2.25</v>
      </c>
      <c r="M53" s="33">
        <f t="shared" si="2"/>
        <v>7.5</v>
      </c>
      <c r="N53" s="33">
        <f t="shared" si="3"/>
        <v>120</v>
      </c>
      <c r="O53" s="39">
        <f t="shared" si="6"/>
        <v>7.5</v>
      </c>
      <c r="P53" s="33" t="s">
        <v>30</v>
      </c>
      <c r="Q53" s="34">
        <f t="shared" si="7"/>
        <v>1.3125</v>
      </c>
      <c r="R53" s="33">
        <v>100</v>
      </c>
      <c r="S53" s="40" t="s">
        <v>30</v>
      </c>
      <c r="U53" s="37"/>
      <c r="V53" s="37"/>
      <c r="X53" s="37"/>
    </row>
    <row r="54" spans="1:24" s="36" customFormat="1" ht="24.95" customHeight="1">
      <c r="A54" s="47" t="s">
        <v>151</v>
      </c>
      <c r="B54" s="38" t="s">
        <v>138</v>
      </c>
      <c r="C54" s="54" t="s">
        <v>264</v>
      </c>
      <c r="D54" s="75">
        <v>5</v>
      </c>
      <c r="E54" s="33">
        <f t="shared" si="0"/>
        <v>80</v>
      </c>
      <c r="F54" s="39">
        <f t="shared" si="1"/>
        <v>5</v>
      </c>
      <c r="G54" s="47" t="s">
        <v>151</v>
      </c>
      <c r="H54" s="38" t="s">
        <v>138</v>
      </c>
      <c r="I54" s="57" t="s">
        <v>265</v>
      </c>
      <c r="J54" s="57">
        <v>4</v>
      </c>
      <c r="K54" s="28">
        <f t="shared" si="4"/>
        <v>3</v>
      </c>
      <c r="L54" s="28">
        <f t="shared" si="5"/>
        <v>3</v>
      </c>
      <c r="M54" s="33">
        <f t="shared" si="2"/>
        <v>10</v>
      </c>
      <c r="N54" s="33">
        <f t="shared" si="3"/>
        <v>160</v>
      </c>
      <c r="O54" s="39">
        <f t="shared" si="6"/>
        <v>10</v>
      </c>
      <c r="P54" s="33" t="s">
        <v>30</v>
      </c>
      <c r="Q54" s="34">
        <f t="shared" si="7"/>
        <v>1.4</v>
      </c>
      <c r="R54" s="33">
        <v>100</v>
      </c>
      <c r="S54" s="40" t="s">
        <v>30</v>
      </c>
      <c r="U54" s="37"/>
      <c r="V54" s="37"/>
      <c r="X54" s="37"/>
    </row>
    <row r="55" spans="1:24" s="36" customFormat="1" ht="24.95" customHeight="1">
      <c r="A55" s="47" t="s">
        <v>151</v>
      </c>
      <c r="B55" s="38" t="s">
        <v>141</v>
      </c>
      <c r="C55" s="54" t="s">
        <v>266</v>
      </c>
      <c r="D55" s="75">
        <v>6</v>
      </c>
      <c r="E55" s="33">
        <f t="shared" si="0"/>
        <v>96</v>
      </c>
      <c r="F55" s="39">
        <f t="shared" si="1"/>
        <v>6</v>
      </c>
      <c r="G55" s="47" t="s">
        <v>151</v>
      </c>
      <c r="H55" s="38" t="s">
        <v>141</v>
      </c>
      <c r="I55" s="57" t="s">
        <v>266</v>
      </c>
      <c r="J55" s="57">
        <v>4</v>
      </c>
      <c r="K55" s="28">
        <f t="shared" si="4"/>
        <v>3</v>
      </c>
      <c r="L55" s="28">
        <f t="shared" si="5"/>
        <v>3</v>
      </c>
      <c r="M55" s="33">
        <f t="shared" si="2"/>
        <v>10</v>
      </c>
      <c r="N55" s="33">
        <f t="shared" si="3"/>
        <v>160</v>
      </c>
      <c r="O55" s="39">
        <f t="shared" si="6"/>
        <v>10</v>
      </c>
      <c r="P55" s="33" t="s">
        <v>30</v>
      </c>
      <c r="Q55" s="34">
        <f t="shared" si="7"/>
        <v>1.1666666666666667</v>
      </c>
      <c r="R55" s="33">
        <v>100</v>
      </c>
      <c r="S55" s="40" t="s">
        <v>30</v>
      </c>
      <c r="U55" s="37"/>
      <c r="V55" s="37"/>
      <c r="X55" s="37"/>
    </row>
    <row r="56" spans="1:24" s="36" customFormat="1" ht="24.95" customHeight="1">
      <c r="A56" s="47" t="s">
        <v>151</v>
      </c>
      <c r="B56" s="38" t="s">
        <v>143</v>
      </c>
      <c r="C56" s="54" t="s">
        <v>267</v>
      </c>
      <c r="D56" s="75">
        <v>3</v>
      </c>
      <c r="E56" s="33">
        <f t="shared" si="0"/>
        <v>48</v>
      </c>
      <c r="F56" s="39">
        <f t="shared" si="1"/>
        <v>3</v>
      </c>
      <c r="G56" s="47" t="s">
        <v>151</v>
      </c>
      <c r="H56" s="38" t="s">
        <v>143</v>
      </c>
      <c r="I56" s="57" t="s">
        <v>268</v>
      </c>
      <c r="J56" s="57">
        <v>3</v>
      </c>
      <c r="K56" s="28">
        <f t="shared" si="4"/>
        <v>2.25</v>
      </c>
      <c r="L56" s="28">
        <f t="shared" si="5"/>
        <v>2.25</v>
      </c>
      <c r="M56" s="33">
        <f t="shared" si="2"/>
        <v>7.5</v>
      </c>
      <c r="N56" s="33">
        <f t="shared" si="3"/>
        <v>120</v>
      </c>
      <c r="O56" s="39">
        <f t="shared" si="6"/>
        <v>7.5</v>
      </c>
      <c r="P56" s="33" t="s">
        <v>30</v>
      </c>
      <c r="Q56" s="34">
        <f t="shared" si="7"/>
        <v>1.75</v>
      </c>
      <c r="R56" s="33">
        <v>100</v>
      </c>
      <c r="S56" s="40" t="s">
        <v>30</v>
      </c>
      <c r="U56" s="37"/>
      <c r="V56" s="37"/>
      <c r="X56" s="37"/>
    </row>
    <row r="57" spans="1:24" s="36" customFormat="1" ht="24.95" customHeight="1">
      <c r="A57" s="47" t="s">
        <v>170</v>
      </c>
      <c r="B57" s="38" t="s">
        <v>146</v>
      </c>
      <c r="C57" s="72" t="s">
        <v>269</v>
      </c>
      <c r="D57" s="75">
        <v>6</v>
      </c>
      <c r="E57" s="33">
        <f t="shared" si="0"/>
        <v>96</v>
      </c>
      <c r="F57" s="39">
        <f t="shared" si="1"/>
        <v>6</v>
      </c>
      <c r="G57" s="47" t="s">
        <v>170</v>
      </c>
      <c r="H57" s="38" t="s">
        <v>146</v>
      </c>
      <c r="I57" s="72" t="s">
        <v>269</v>
      </c>
      <c r="J57" s="72">
        <v>4</v>
      </c>
      <c r="K57" s="28">
        <f t="shared" si="4"/>
        <v>3</v>
      </c>
      <c r="L57" s="28">
        <f t="shared" si="5"/>
        <v>3</v>
      </c>
      <c r="M57" s="33">
        <f t="shared" si="2"/>
        <v>10</v>
      </c>
      <c r="N57" s="33">
        <f t="shared" si="3"/>
        <v>160</v>
      </c>
      <c r="O57" s="39">
        <f t="shared" si="6"/>
        <v>10</v>
      </c>
      <c r="P57" s="33" t="s">
        <v>30</v>
      </c>
      <c r="Q57" s="34">
        <f t="shared" si="7"/>
        <v>1.1666666666666667</v>
      </c>
      <c r="R57" s="33">
        <v>100</v>
      </c>
      <c r="S57" s="40" t="s">
        <v>30</v>
      </c>
      <c r="U57" s="37"/>
      <c r="V57" s="37"/>
      <c r="X57" s="37"/>
    </row>
    <row r="58" spans="1:24" s="36" customFormat="1" ht="24.95" customHeight="1">
      <c r="A58" s="47" t="s">
        <v>170</v>
      </c>
      <c r="B58" s="38" t="s">
        <v>148</v>
      </c>
      <c r="C58" s="54" t="s">
        <v>270</v>
      </c>
      <c r="D58" s="75">
        <v>5</v>
      </c>
      <c r="E58" s="33">
        <f t="shared" si="0"/>
        <v>80</v>
      </c>
      <c r="F58" s="39">
        <f t="shared" si="1"/>
        <v>5</v>
      </c>
      <c r="G58" s="47" t="s">
        <v>170</v>
      </c>
      <c r="H58" s="38" t="s">
        <v>148</v>
      </c>
      <c r="I58" s="72" t="s">
        <v>270</v>
      </c>
      <c r="J58" s="72">
        <v>4</v>
      </c>
      <c r="K58" s="28">
        <f t="shared" si="4"/>
        <v>3</v>
      </c>
      <c r="L58" s="28">
        <f t="shared" si="5"/>
        <v>3</v>
      </c>
      <c r="M58" s="33">
        <f t="shared" si="2"/>
        <v>10</v>
      </c>
      <c r="N58" s="33">
        <f t="shared" si="3"/>
        <v>160</v>
      </c>
      <c r="O58" s="39">
        <f t="shared" si="6"/>
        <v>10</v>
      </c>
      <c r="P58" s="33" t="s">
        <v>30</v>
      </c>
      <c r="Q58" s="34">
        <f t="shared" si="7"/>
        <v>1.4</v>
      </c>
      <c r="R58" s="33">
        <v>100</v>
      </c>
      <c r="S58" s="40" t="s">
        <v>30</v>
      </c>
      <c r="U58" s="37"/>
      <c r="V58" s="37"/>
      <c r="X58" s="37"/>
    </row>
    <row r="59" spans="1:24" s="36" customFormat="1" ht="24.95" customHeight="1">
      <c r="A59" s="47" t="s">
        <v>170</v>
      </c>
      <c r="B59" s="38" t="s">
        <v>152</v>
      </c>
      <c r="C59" s="102" t="s">
        <v>271</v>
      </c>
      <c r="D59" s="103">
        <v>4</v>
      </c>
      <c r="E59" s="33">
        <f t="shared" si="0"/>
        <v>64</v>
      </c>
      <c r="F59" s="39">
        <f t="shared" si="1"/>
        <v>4</v>
      </c>
      <c r="G59" s="47" t="s">
        <v>170</v>
      </c>
      <c r="H59" s="38" t="s">
        <v>152</v>
      </c>
      <c r="I59" s="73" t="s">
        <v>271</v>
      </c>
      <c r="J59" s="73">
        <v>3</v>
      </c>
      <c r="K59" s="28">
        <f t="shared" si="4"/>
        <v>2.25</v>
      </c>
      <c r="L59" s="28">
        <f t="shared" si="5"/>
        <v>2.25</v>
      </c>
      <c r="M59" s="33">
        <f t="shared" si="2"/>
        <v>7.5</v>
      </c>
      <c r="N59" s="33">
        <f t="shared" si="3"/>
        <v>120</v>
      </c>
      <c r="O59" s="39">
        <f t="shared" si="6"/>
        <v>7.5</v>
      </c>
      <c r="P59" s="33" t="s">
        <v>30</v>
      </c>
      <c r="Q59" s="34">
        <f t="shared" si="7"/>
        <v>1.3125</v>
      </c>
      <c r="R59" s="33">
        <v>100</v>
      </c>
      <c r="S59" s="40" t="s">
        <v>30</v>
      </c>
      <c r="U59" s="37"/>
      <c r="V59" s="37"/>
      <c r="X59" s="37"/>
    </row>
    <row r="60" spans="1:24" s="36" customFormat="1" ht="24.95" customHeight="1">
      <c r="A60" s="47" t="s">
        <v>170</v>
      </c>
      <c r="B60" s="38" t="s">
        <v>155</v>
      </c>
      <c r="C60" s="102" t="s">
        <v>272</v>
      </c>
      <c r="D60" s="103">
        <v>6</v>
      </c>
      <c r="E60" s="33">
        <f t="shared" si="0"/>
        <v>96</v>
      </c>
      <c r="F60" s="39">
        <f t="shared" si="1"/>
        <v>6</v>
      </c>
      <c r="G60" s="47" t="s">
        <v>170</v>
      </c>
      <c r="H60" s="38" t="s">
        <v>155</v>
      </c>
      <c r="I60" s="73" t="s">
        <v>272</v>
      </c>
      <c r="J60" s="73">
        <v>4</v>
      </c>
      <c r="K60" s="28">
        <f t="shared" si="4"/>
        <v>3</v>
      </c>
      <c r="L60" s="28">
        <f t="shared" si="5"/>
        <v>3</v>
      </c>
      <c r="M60" s="33">
        <f t="shared" si="2"/>
        <v>10</v>
      </c>
      <c r="N60" s="33">
        <f t="shared" si="3"/>
        <v>160</v>
      </c>
      <c r="O60" s="39">
        <f t="shared" si="6"/>
        <v>10</v>
      </c>
      <c r="P60" s="33" t="s">
        <v>30</v>
      </c>
      <c r="Q60" s="34">
        <f t="shared" si="7"/>
        <v>1.1666666666666667</v>
      </c>
      <c r="R60" s="33">
        <v>100</v>
      </c>
      <c r="S60" s="40" t="s">
        <v>30</v>
      </c>
      <c r="U60" s="37"/>
      <c r="V60" s="37"/>
      <c r="X60" s="37"/>
    </row>
    <row r="61" spans="1:24" s="36" customFormat="1" ht="24.95" customHeight="1">
      <c r="A61" s="47" t="s">
        <v>170</v>
      </c>
      <c r="B61" s="38" t="s">
        <v>158</v>
      </c>
      <c r="C61" s="38"/>
      <c r="D61" s="100"/>
      <c r="E61" s="33">
        <f t="shared" si="0"/>
        <v>0</v>
      </c>
      <c r="F61" s="39">
        <f t="shared" si="1"/>
        <v>0</v>
      </c>
      <c r="G61" s="47" t="s">
        <v>170</v>
      </c>
      <c r="H61" s="38" t="s">
        <v>158</v>
      </c>
      <c r="I61" s="38"/>
      <c r="J61" s="28"/>
      <c r="K61" s="28">
        <f t="shared" si="4"/>
        <v>0</v>
      </c>
      <c r="L61" s="28">
        <f t="shared" si="5"/>
        <v>0</v>
      </c>
      <c r="M61" s="33">
        <f t="shared" si="2"/>
        <v>0</v>
      </c>
      <c r="N61" s="33">
        <f t="shared" si="3"/>
        <v>0</v>
      </c>
      <c r="O61" s="39">
        <f t="shared" si="6"/>
        <v>0</v>
      </c>
      <c r="P61" s="33"/>
      <c r="Q61" s="107"/>
      <c r="R61" s="33"/>
      <c r="S61" s="104"/>
      <c r="U61" s="37"/>
      <c r="V61" s="37"/>
      <c r="X61" s="37"/>
    </row>
    <row r="62" spans="1:24" s="36" customFormat="1" ht="24.95" customHeight="1" thickBot="1">
      <c r="A62" s="79" t="s">
        <v>170</v>
      </c>
      <c r="B62" s="80" t="s">
        <v>161</v>
      </c>
      <c r="C62" s="80"/>
      <c r="D62" s="108"/>
      <c r="E62" s="82">
        <f t="shared" si="0"/>
        <v>0</v>
      </c>
      <c r="F62" s="83">
        <f t="shared" si="1"/>
        <v>0</v>
      </c>
      <c r="G62" s="79" t="s">
        <v>170</v>
      </c>
      <c r="H62" s="80" t="s">
        <v>161</v>
      </c>
      <c r="I62" s="80"/>
      <c r="J62" s="84"/>
      <c r="K62" s="84">
        <f t="shared" si="4"/>
        <v>0</v>
      </c>
      <c r="L62" s="84">
        <f t="shared" si="5"/>
        <v>0</v>
      </c>
      <c r="M62" s="82">
        <f t="shared" si="2"/>
        <v>0</v>
      </c>
      <c r="N62" s="82">
        <f t="shared" si="3"/>
        <v>0</v>
      </c>
      <c r="O62" s="83">
        <f t="shared" si="6"/>
        <v>0</v>
      </c>
      <c r="P62" s="109"/>
      <c r="Q62" s="110"/>
      <c r="R62" s="109"/>
      <c r="S62" s="111"/>
      <c r="U62" s="37"/>
      <c r="V62" s="37"/>
      <c r="X62" s="37"/>
    </row>
    <row r="63" spans="1:24" customFormat="1" ht="24.95" customHeight="1">
      <c r="D63" s="87"/>
      <c r="J63" s="88"/>
      <c r="K63" s="88"/>
      <c r="L63" s="89"/>
      <c r="M63" s="89"/>
      <c r="N63" s="89"/>
      <c r="O63" s="89"/>
      <c r="P63" s="88"/>
      <c r="Q63" s="88"/>
      <c r="R63" s="88"/>
      <c r="X63" s="37"/>
    </row>
    <row r="64" spans="1:24" ht="15">
      <c r="C64" s="589" t="s">
        <v>203</v>
      </c>
      <c r="D64" s="589"/>
      <c r="E64" s="589"/>
      <c r="H64" s="589" t="s">
        <v>204</v>
      </c>
      <c r="I64" s="589"/>
      <c r="J64" s="589"/>
      <c r="K64"/>
      <c r="L64" s="590" t="s">
        <v>205</v>
      </c>
      <c r="M64" s="590"/>
      <c r="N64" s="590"/>
      <c r="O64" s="590"/>
      <c r="P64" s="90"/>
      <c r="Q64" s="91"/>
      <c r="R64" s="90"/>
    </row>
    <row r="65" spans="8:18">
      <c r="H65" s="600"/>
      <c r="I65" s="600"/>
      <c r="J65" s="600"/>
      <c r="K65" s="600"/>
      <c r="M65" s="600"/>
      <c r="N65" s="600"/>
      <c r="O65" s="600"/>
      <c r="P65" s="92"/>
      <c r="Q65" s="92"/>
      <c r="R65" s="92"/>
    </row>
    <row r="66" spans="8:18">
      <c r="M66" s="93" t="s">
        <v>206</v>
      </c>
      <c r="N66" s="601"/>
      <c r="O66" s="601"/>
      <c r="P66" s="90"/>
      <c r="Q66" s="90"/>
      <c r="R66" s="90"/>
    </row>
  </sheetData>
  <autoFilter ref="A6:A62"/>
  <mergeCells count="19">
    <mergeCell ref="H65:K65"/>
    <mergeCell ref="M65:O65"/>
    <mergeCell ref="N66:O66"/>
    <mergeCell ref="J6:L6"/>
    <mergeCell ref="M6:O6"/>
    <mergeCell ref="P6:S7"/>
    <mergeCell ref="C64:E64"/>
    <mergeCell ref="H64:J64"/>
    <mergeCell ref="L64:O64"/>
    <mergeCell ref="C2:O2"/>
    <mergeCell ref="B4:F4"/>
    <mergeCell ref="H4:O4"/>
    <mergeCell ref="B5:F5"/>
    <mergeCell ref="H5:O5"/>
    <mergeCell ref="A6:A8"/>
    <mergeCell ref="B6:C7"/>
    <mergeCell ref="D6:F6"/>
    <mergeCell ref="G6:G8"/>
    <mergeCell ref="H6:I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0" orientation="portrait" r:id="rId1"/>
  <headerFooter>
    <oddHeader>&amp;LUniversidad de Cuenca
150 años&amp;R&amp;D</oddHeader>
    <oddFooter>&amp;LVicerrectorado
&amp;8Comisión Técnico - Curricular
(CTC)&amp;R&amp;F
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tabSelected="1" zoomScale="89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C20" sqref="C20"/>
    </sheetView>
  </sheetViews>
  <sheetFormatPr baseColWidth="10" defaultColWidth="11.42578125" defaultRowHeight="12.75"/>
  <cols>
    <col min="1" max="1" width="10.7109375" style="36" customWidth="1"/>
    <col min="2" max="2" width="7.5703125" style="36" customWidth="1"/>
    <col min="3" max="3" width="42" style="518" bestFit="1" customWidth="1"/>
    <col min="4" max="4" width="10.7109375" style="459" customWidth="1"/>
    <col min="5" max="7" width="10.7109375" style="36" customWidth="1"/>
    <col min="8" max="8" width="7.7109375" style="36" customWidth="1"/>
    <col min="9" max="9" width="38" style="518" bestFit="1" customWidth="1"/>
    <col min="10" max="10" width="10.7109375" style="549" customWidth="1"/>
    <col min="11" max="12" width="10.7109375" style="550" customWidth="1"/>
    <col min="13" max="15" width="10.7109375" style="36" customWidth="1"/>
    <col min="16" max="18" width="15.7109375" style="36" customWidth="1"/>
    <col min="19" max="19" width="13.85546875" style="36" customWidth="1"/>
    <col min="20" max="20" width="23.42578125" style="472" customWidth="1"/>
    <col min="21" max="16384" width="11.42578125" style="36"/>
  </cols>
  <sheetData>
    <row r="1" spans="1:24" ht="15">
      <c r="B1" s="458"/>
      <c r="C1" s="517"/>
    </row>
    <row r="2" spans="1:24" ht="21">
      <c r="C2" s="607" t="s">
        <v>0</v>
      </c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461"/>
      <c r="Q2" s="461"/>
      <c r="R2" s="461"/>
    </row>
    <row r="3" spans="1:24" ht="13.5" thickBot="1"/>
    <row r="4" spans="1:24" ht="25.5">
      <c r="A4" s="4" t="s">
        <v>1</v>
      </c>
      <c r="B4" s="592" t="s">
        <v>2</v>
      </c>
      <c r="C4" s="592"/>
      <c r="D4" s="592"/>
      <c r="E4" s="592"/>
      <c r="F4" s="593"/>
      <c r="G4" s="4" t="s">
        <v>1</v>
      </c>
      <c r="H4" s="594" t="s">
        <v>472</v>
      </c>
      <c r="I4" s="594"/>
      <c r="J4" s="594"/>
      <c r="K4" s="594"/>
      <c r="L4" s="594"/>
      <c r="M4" s="594"/>
      <c r="N4" s="594"/>
      <c r="O4" s="595"/>
      <c r="P4" s="5"/>
      <c r="Q4" s="5"/>
      <c r="R4" s="5"/>
      <c r="S4" s="462"/>
    </row>
    <row r="5" spans="1:24">
      <c r="A5" s="8" t="s">
        <v>4</v>
      </c>
      <c r="B5" s="596" t="s">
        <v>474</v>
      </c>
      <c r="C5" s="596"/>
      <c r="D5" s="596"/>
      <c r="E5" s="596"/>
      <c r="F5" s="597"/>
      <c r="G5" s="8" t="s">
        <v>6</v>
      </c>
      <c r="H5" s="598" t="s">
        <v>473</v>
      </c>
      <c r="I5" s="598"/>
      <c r="J5" s="598"/>
      <c r="K5" s="598"/>
      <c r="L5" s="598"/>
      <c r="M5" s="598"/>
      <c r="N5" s="598"/>
      <c r="O5" s="599"/>
      <c r="P5" s="9"/>
      <c r="Q5" s="9"/>
      <c r="R5" s="9"/>
      <c r="S5" s="186"/>
    </row>
    <row r="6" spans="1:24">
      <c r="A6" s="576" t="s">
        <v>8</v>
      </c>
      <c r="B6" s="579" t="s">
        <v>9</v>
      </c>
      <c r="C6" s="579"/>
      <c r="D6" s="580" t="s">
        <v>10</v>
      </c>
      <c r="E6" s="580"/>
      <c r="F6" s="581"/>
      <c r="G6" s="576" t="s">
        <v>8</v>
      </c>
      <c r="H6" s="582" t="s">
        <v>9</v>
      </c>
      <c r="I6" s="582"/>
      <c r="J6" s="602" t="s">
        <v>11</v>
      </c>
      <c r="K6" s="602"/>
      <c r="L6" s="602"/>
      <c r="M6" s="580" t="s">
        <v>10</v>
      </c>
      <c r="N6" s="580"/>
      <c r="O6" s="581"/>
      <c r="P6" s="583" t="s">
        <v>12</v>
      </c>
      <c r="Q6" s="584"/>
      <c r="R6" s="584"/>
      <c r="S6" s="585"/>
    </row>
    <row r="7" spans="1:24">
      <c r="A7" s="577"/>
      <c r="B7" s="579"/>
      <c r="C7" s="579"/>
      <c r="D7" s="463"/>
      <c r="E7" s="12">
        <v>16</v>
      </c>
      <c r="F7" s="13">
        <v>16</v>
      </c>
      <c r="G7" s="577"/>
      <c r="H7" s="582"/>
      <c r="I7" s="582"/>
      <c r="J7" s="12">
        <v>2</v>
      </c>
      <c r="K7" s="12">
        <f>1-L7</f>
        <v>0.5</v>
      </c>
      <c r="L7" s="12">
        <v>0.5</v>
      </c>
      <c r="M7" s="464"/>
      <c r="N7" s="16">
        <v>16</v>
      </c>
      <c r="O7" s="17">
        <v>16</v>
      </c>
      <c r="P7" s="586"/>
      <c r="Q7" s="587"/>
      <c r="R7" s="587"/>
      <c r="S7" s="588"/>
    </row>
    <row r="8" spans="1:24" ht="71.25" thickBot="1">
      <c r="A8" s="577"/>
      <c r="B8" s="279" t="s">
        <v>13</v>
      </c>
      <c r="C8" s="279" t="s">
        <v>14</v>
      </c>
      <c r="D8" s="494" t="s">
        <v>15</v>
      </c>
      <c r="E8" s="495" t="s">
        <v>16</v>
      </c>
      <c r="F8" s="496" t="s">
        <v>17</v>
      </c>
      <c r="G8" s="577"/>
      <c r="H8" s="279" t="s">
        <v>13</v>
      </c>
      <c r="I8" s="279" t="s">
        <v>14</v>
      </c>
      <c r="J8" s="561" t="s">
        <v>18</v>
      </c>
      <c r="K8" s="561" t="s">
        <v>19</v>
      </c>
      <c r="L8" s="561" t="s">
        <v>20</v>
      </c>
      <c r="M8" s="495" t="s">
        <v>21</v>
      </c>
      <c r="N8" s="495" t="s">
        <v>16</v>
      </c>
      <c r="O8" s="496" t="s">
        <v>17</v>
      </c>
      <c r="P8" s="23" t="s">
        <v>22</v>
      </c>
      <c r="Q8" s="23" t="s">
        <v>23</v>
      </c>
      <c r="R8" s="23" t="s">
        <v>24</v>
      </c>
      <c r="S8" s="24" t="s">
        <v>25</v>
      </c>
      <c r="T8" s="547" t="s">
        <v>601</v>
      </c>
    </row>
    <row r="9" spans="1:24" s="452" customFormat="1" ht="15">
      <c r="A9" s="497" t="s">
        <v>26</v>
      </c>
      <c r="B9" s="498">
        <v>9986</v>
      </c>
      <c r="C9" s="519" t="s">
        <v>467</v>
      </c>
      <c r="D9" s="501">
        <v>4</v>
      </c>
      <c r="E9" s="154">
        <f t="shared" ref="E9:E99" si="0">D9*$N$7</f>
        <v>64</v>
      </c>
      <c r="F9" s="208">
        <f t="shared" ref="F9:F99" si="1">E9/$O$7</f>
        <v>4</v>
      </c>
      <c r="G9" s="497" t="s">
        <v>26</v>
      </c>
      <c r="H9" s="498"/>
      <c r="I9" s="540" t="s">
        <v>468</v>
      </c>
      <c r="J9" s="499">
        <v>4</v>
      </c>
      <c r="K9" s="154">
        <f>L9*1</f>
        <v>4</v>
      </c>
      <c r="L9" s="154">
        <f>J9*$J$7*0.5</f>
        <v>4</v>
      </c>
      <c r="M9" s="154">
        <f t="shared" ref="M9:M20" si="2">SUM(J9:L9)</f>
        <v>12</v>
      </c>
      <c r="N9" s="154">
        <f t="shared" ref="N9:N20" si="3">M9*$N$7</f>
        <v>192</v>
      </c>
      <c r="O9" s="208">
        <f>N9/$O$7</f>
        <v>12</v>
      </c>
      <c r="P9" s="154" t="s">
        <v>30</v>
      </c>
      <c r="Q9" s="500">
        <f>+((J9+K9))/D9</f>
        <v>2</v>
      </c>
      <c r="R9" s="154">
        <v>90</v>
      </c>
      <c r="S9" s="567" t="s">
        <v>30</v>
      </c>
      <c r="T9" s="129"/>
      <c r="U9" s="453"/>
      <c r="V9" s="453"/>
      <c r="X9" s="453"/>
    </row>
    <row r="10" spans="1:24" s="452" customFormat="1" ht="15">
      <c r="A10" s="446" t="s">
        <v>26</v>
      </c>
      <c r="B10" s="454">
        <v>9990</v>
      </c>
      <c r="C10" s="520" t="s">
        <v>469</v>
      </c>
      <c r="D10" s="465">
        <v>4</v>
      </c>
      <c r="E10" s="152">
        <f t="shared" si="0"/>
        <v>64</v>
      </c>
      <c r="F10" s="212">
        <f t="shared" si="1"/>
        <v>4</v>
      </c>
      <c r="G10" s="446" t="s">
        <v>26</v>
      </c>
      <c r="H10" s="454"/>
      <c r="I10" s="541" t="s">
        <v>470</v>
      </c>
      <c r="J10" s="450">
        <v>3</v>
      </c>
      <c r="K10" s="152">
        <f t="shared" ref="K10:K20" si="4">L10*1</f>
        <v>3</v>
      </c>
      <c r="L10" s="152">
        <f t="shared" ref="L10:L20" si="5">J10*$J$7*0.5</f>
        <v>3</v>
      </c>
      <c r="M10" s="152">
        <f t="shared" si="2"/>
        <v>9</v>
      </c>
      <c r="N10" s="152">
        <f t="shared" si="3"/>
        <v>144</v>
      </c>
      <c r="O10" s="212">
        <f t="shared" ref="O10:O20" si="6">N10/$O$7</f>
        <v>9</v>
      </c>
      <c r="P10" s="152" t="s">
        <v>30</v>
      </c>
      <c r="Q10" s="451">
        <f t="shared" ref="Q10:Q23" si="7">+((J10+K10))/D10</f>
        <v>1.5</v>
      </c>
      <c r="R10" s="152">
        <v>90</v>
      </c>
      <c r="S10" s="568" t="s">
        <v>30</v>
      </c>
      <c r="T10" s="129"/>
      <c r="U10" s="453"/>
      <c r="V10" s="453"/>
      <c r="X10" s="453"/>
    </row>
    <row r="11" spans="1:24" s="452" customFormat="1" ht="15">
      <c r="A11" s="446" t="s">
        <v>26</v>
      </c>
      <c r="B11" s="454">
        <v>9994</v>
      </c>
      <c r="C11" s="520" t="s">
        <v>475</v>
      </c>
      <c r="D11" s="465">
        <v>4</v>
      </c>
      <c r="E11" s="152">
        <f t="shared" si="0"/>
        <v>64</v>
      </c>
      <c r="F11" s="212">
        <f t="shared" si="1"/>
        <v>4</v>
      </c>
      <c r="G11" s="446" t="s">
        <v>26</v>
      </c>
      <c r="H11" s="454"/>
      <c r="I11" s="542" t="s">
        <v>476</v>
      </c>
      <c r="J11" s="465">
        <v>3</v>
      </c>
      <c r="K11" s="152">
        <f t="shared" si="4"/>
        <v>3</v>
      </c>
      <c r="L11" s="152">
        <f t="shared" si="5"/>
        <v>3</v>
      </c>
      <c r="M11" s="152">
        <f t="shared" si="2"/>
        <v>9</v>
      </c>
      <c r="N11" s="152">
        <f t="shared" si="3"/>
        <v>144</v>
      </c>
      <c r="O11" s="212">
        <f t="shared" si="6"/>
        <v>9</v>
      </c>
      <c r="P11" s="152" t="s">
        <v>30</v>
      </c>
      <c r="Q11" s="451">
        <f t="shared" si="7"/>
        <v>1.5</v>
      </c>
      <c r="R11" s="152">
        <v>100</v>
      </c>
      <c r="S11" s="569" t="s">
        <v>30</v>
      </c>
      <c r="T11" s="129"/>
      <c r="U11" s="453"/>
      <c r="V11" s="453"/>
      <c r="X11" s="453"/>
    </row>
    <row r="12" spans="1:24" s="452" customFormat="1" ht="15">
      <c r="A12" s="456" t="s">
        <v>62</v>
      </c>
      <c r="B12" s="454">
        <v>10293</v>
      </c>
      <c r="C12" s="521" t="s">
        <v>592</v>
      </c>
      <c r="D12" s="502">
        <v>4</v>
      </c>
      <c r="E12" s="152">
        <f>D12*$N$7</f>
        <v>64</v>
      </c>
      <c r="F12" s="212">
        <f>E12/$O$7</f>
        <v>4</v>
      </c>
      <c r="G12" s="446" t="s">
        <v>26</v>
      </c>
      <c r="H12" s="454"/>
      <c r="I12" s="523" t="s">
        <v>481</v>
      </c>
      <c r="J12" s="465">
        <v>3</v>
      </c>
      <c r="K12" s="152">
        <f>L12*1</f>
        <v>3</v>
      </c>
      <c r="L12" s="152">
        <f>J12*$J$7*0.5</f>
        <v>3</v>
      </c>
      <c r="M12" s="152">
        <f>SUM(J12:L12)</f>
        <v>9</v>
      </c>
      <c r="N12" s="152">
        <f>M12*$N$7</f>
        <v>144</v>
      </c>
      <c r="O12" s="212">
        <f>N12/$O$7</f>
        <v>9</v>
      </c>
      <c r="P12" s="152" t="s">
        <v>46</v>
      </c>
      <c r="Q12" s="451">
        <f t="shared" si="7"/>
        <v>1.5</v>
      </c>
      <c r="R12" s="152">
        <v>100</v>
      </c>
      <c r="S12" s="569" t="s">
        <v>30</v>
      </c>
      <c r="T12" s="129"/>
      <c r="U12" s="453"/>
      <c r="V12" s="453"/>
      <c r="X12" s="453"/>
    </row>
    <row r="13" spans="1:24" s="452" customFormat="1" ht="15">
      <c r="A13" s="456" t="s">
        <v>135</v>
      </c>
      <c r="B13" s="454">
        <v>10533</v>
      </c>
      <c r="C13" s="522" t="s">
        <v>482</v>
      </c>
      <c r="D13" s="503">
        <v>3</v>
      </c>
      <c r="E13" s="152">
        <f>D13*$N$7</f>
        <v>48</v>
      </c>
      <c r="F13" s="212">
        <f>E13/$O$7</f>
        <v>3</v>
      </c>
      <c r="G13" s="446" t="s">
        <v>26</v>
      </c>
      <c r="H13" s="454"/>
      <c r="I13" s="523" t="s">
        <v>482</v>
      </c>
      <c r="J13" s="465">
        <v>2</v>
      </c>
      <c r="K13" s="152">
        <f>L13*1</f>
        <v>2</v>
      </c>
      <c r="L13" s="152">
        <f>J13*$J$7*0.5</f>
        <v>2</v>
      </c>
      <c r="M13" s="152">
        <f>SUM(J13:L13)</f>
        <v>6</v>
      </c>
      <c r="N13" s="152">
        <f>M13*$N$7</f>
        <v>96</v>
      </c>
      <c r="O13" s="212">
        <f>N13/$O$7</f>
        <v>6</v>
      </c>
      <c r="P13" s="152" t="s">
        <v>46</v>
      </c>
      <c r="Q13" s="451">
        <f t="shared" si="7"/>
        <v>1.3333333333333333</v>
      </c>
      <c r="R13" s="152">
        <v>100</v>
      </c>
      <c r="S13" s="569" t="s">
        <v>30</v>
      </c>
      <c r="T13" s="129"/>
      <c r="U13" s="453"/>
      <c r="V13" s="453"/>
      <c r="X13" s="453"/>
    </row>
    <row r="14" spans="1:24" s="452" customFormat="1" ht="15">
      <c r="A14" s="446"/>
      <c r="B14" s="454"/>
      <c r="C14" s="523"/>
      <c r="D14" s="455"/>
      <c r="E14" s="152"/>
      <c r="F14" s="212"/>
      <c r="G14" s="446" t="s">
        <v>26</v>
      </c>
      <c r="H14" s="454"/>
      <c r="I14" s="523" t="s">
        <v>483</v>
      </c>
      <c r="J14" s="465">
        <v>2</v>
      </c>
      <c r="K14" s="152">
        <f>L14*1</f>
        <v>2</v>
      </c>
      <c r="L14" s="152">
        <f>J14*$J$7*0.5</f>
        <v>2</v>
      </c>
      <c r="M14" s="152">
        <f>SUM(J14:L14)</f>
        <v>6</v>
      </c>
      <c r="N14" s="152">
        <f>M14*$N$7</f>
        <v>96</v>
      </c>
      <c r="O14" s="212">
        <f>N14/$O$7</f>
        <v>6</v>
      </c>
      <c r="P14" s="152" t="s">
        <v>46</v>
      </c>
      <c r="Q14" s="451">
        <v>0</v>
      </c>
      <c r="R14" s="152">
        <v>0</v>
      </c>
      <c r="S14" s="569" t="s">
        <v>46</v>
      </c>
      <c r="T14" s="129" t="s">
        <v>279</v>
      </c>
      <c r="U14" s="453"/>
      <c r="V14" s="453"/>
      <c r="X14" s="453"/>
    </row>
    <row r="15" spans="1:24" s="452" customFormat="1" ht="15">
      <c r="A15" s="446" t="s">
        <v>26</v>
      </c>
      <c r="B15" s="454">
        <v>10000</v>
      </c>
      <c r="C15" s="520" t="s">
        <v>478</v>
      </c>
      <c r="D15" s="465">
        <v>3</v>
      </c>
      <c r="E15" s="152">
        <f t="shared" si="0"/>
        <v>48</v>
      </c>
      <c r="F15" s="212">
        <f t="shared" si="1"/>
        <v>3</v>
      </c>
      <c r="G15" s="446"/>
      <c r="H15" s="454"/>
      <c r="I15" s="542"/>
      <c r="J15" s="465"/>
      <c r="K15" s="152"/>
      <c r="L15" s="152"/>
      <c r="M15" s="152"/>
      <c r="N15" s="152"/>
      <c r="O15" s="212"/>
      <c r="P15" s="152"/>
      <c r="Q15" s="451"/>
      <c r="R15" s="152"/>
      <c r="S15" s="569"/>
      <c r="T15" s="129"/>
      <c r="U15" s="453"/>
      <c r="V15" s="453"/>
      <c r="X15" s="453"/>
    </row>
    <row r="16" spans="1:24" s="452" customFormat="1" ht="15">
      <c r="A16" s="446" t="s">
        <v>26</v>
      </c>
      <c r="B16" s="454">
        <v>7349</v>
      </c>
      <c r="C16" s="520" t="s">
        <v>479</v>
      </c>
      <c r="D16" s="455">
        <v>2</v>
      </c>
      <c r="E16" s="152">
        <f t="shared" si="0"/>
        <v>32</v>
      </c>
      <c r="F16" s="212">
        <f t="shared" si="1"/>
        <v>2</v>
      </c>
      <c r="G16" s="446"/>
      <c r="H16" s="454"/>
      <c r="I16" s="543"/>
      <c r="J16" s="466"/>
      <c r="K16" s="235"/>
      <c r="L16" s="235"/>
      <c r="M16" s="152"/>
      <c r="N16" s="152"/>
      <c r="O16" s="212"/>
      <c r="P16" s="152"/>
      <c r="Q16" s="451"/>
      <c r="R16" s="152"/>
      <c r="S16" s="569"/>
      <c r="T16" s="129"/>
      <c r="U16" s="453"/>
      <c r="V16" s="453"/>
      <c r="X16" s="453"/>
    </row>
    <row r="17" spans="1:24" s="452" customFormat="1" ht="15">
      <c r="A17" s="446" t="s">
        <v>26</v>
      </c>
      <c r="B17" s="454">
        <v>7346</v>
      </c>
      <c r="C17" s="520" t="s">
        <v>480</v>
      </c>
      <c r="D17" s="455">
        <v>2</v>
      </c>
      <c r="E17" s="152">
        <f t="shared" ref="E17" si="8">D17*$N$7</f>
        <v>32</v>
      </c>
      <c r="F17" s="212">
        <f t="shared" si="1"/>
        <v>2</v>
      </c>
      <c r="G17" s="446"/>
      <c r="H17" s="454"/>
      <c r="I17" s="523"/>
      <c r="J17" s="465"/>
      <c r="K17" s="152"/>
      <c r="L17" s="152"/>
      <c r="M17" s="152"/>
      <c r="N17" s="152"/>
      <c r="O17" s="212"/>
      <c r="P17" s="152"/>
      <c r="Q17" s="451"/>
      <c r="R17" s="152"/>
      <c r="S17" s="569"/>
      <c r="T17" s="129"/>
      <c r="U17" s="453"/>
      <c r="V17" s="453"/>
      <c r="X17" s="453"/>
    </row>
    <row r="18" spans="1:24" s="452" customFormat="1" ht="15">
      <c r="A18" s="481" t="s">
        <v>47</v>
      </c>
      <c r="B18" s="482">
        <v>9987</v>
      </c>
      <c r="C18" s="524" t="s">
        <v>484</v>
      </c>
      <c r="D18" s="504">
        <v>4</v>
      </c>
      <c r="E18" s="483">
        <f t="shared" si="0"/>
        <v>64</v>
      </c>
      <c r="F18" s="484">
        <f t="shared" si="1"/>
        <v>4</v>
      </c>
      <c r="G18" s="481" t="s">
        <v>47</v>
      </c>
      <c r="H18" s="482"/>
      <c r="I18" s="528" t="s">
        <v>485</v>
      </c>
      <c r="J18" s="551">
        <v>4</v>
      </c>
      <c r="K18" s="483">
        <f t="shared" si="4"/>
        <v>4</v>
      </c>
      <c r="L18" s="483">
        <f t="shared" si="5"/>
        <v>4</v>
      </c>
      <c r="M18" s="483">
        <f t="shared" si="2"/>
        <v>12</v>
      </c>
      <c r="N18" s="483">
        <f t="shared" si="3"/>
        <v>192</v>
      </c>
      <c r="O18" s="484">
        <f t="shared" si="6"/>
        <v>12</v>
      </c>
      <c r="P18" s="483" t="s">
        <v>30</v>
      </c>
      <c r="Q18" s="485">
        <f t="shared" si="7"/>
        <v>2</v>
      </c>
      <c r="R18" s="483">
        <v>90</v>
      </c>
      <c r="S18" s="570" t="s">
        <v>30</v>
      </c>
      <c r="T18" s="129"/>
      <c r="U18" s="453"/>
      <c r="V18" s="453"/>
      <c r="X18" s="453"/>
    </row>
    <row r="19" spans="1:24" s="452" customFormat="1" ht="15">
      <c r="A19" s="481" t="s">
        <v>62</v>
      </c>
      <c r="B19" s="482">
        <v>10266</v>
      </c>
      <c r="C19" s="525" t="s">
        <v>498</v>
      </c>
      <c r="D19" s="505">
        <v>2</v>
      </c>
      <c r="E19" s="483">
        <f>D19*$N$7</f>
        <v>32</v>
      </c>
      <c r="F19" s="484">
        <f>E19/$O$7</f>
        <v>2</v>
      </c>
      <c r="G19" s="481" t="s">
        <v>47</v>
      </c>
      <c r="H19" s="482"/>
      <c r="I19" s="524" t="s">
        <v>487</v>
      </c>
      <c r="J19" s="552">
        <v>3</v>
      </c>
      <c r="K19" s="553">
        <f t="shared" si="4"/>
        <v>3</v>
      </c>
      <c r="L19" s="553">
        <f t="shared" si="5"/>
        <v>3</v>
      </c>
      <c r="M19" s="483">
        <f t="shared" si="2"/>
        <v>9</v>
      </c>
      <c r="N19" s="483">
        <f t="shared" si="3"/>
        <v>144</v>
      </c>
      <c r="O19" s="484">
        <f t="shared" si="6"/>
        <v>9</v>
      </c>
      <c r="P19" s="483" t="s">
        <v>46</v>
      </c>
      <c r="Q19" s="485">
        <f>+((J19+K19))/D24</f>
        <v>1.5</v>
      </c>
      <c r="R19" s="483">
        <v>90</v>
      </c>
      <c r="S19" s="570" t="s">
        <v>30</v>
      </c>
      <c r="T19" s="129"/>
      <c r="U19" s="453"/>
      <c r="V19" s="453"/>
      <c r="X19" s="453"/>
    </row>
    <row r="20" spans="1:24" s="452" customFormat="1" ht="15">
      <c r="A20" s="481" t="s">
        <v>47</v>
      </c>
      <c r="B20" s="482">
        <v>9995</v>
      </c>
      <c r="C20" s="525" t="s">
        <v>488</v>
      </c>
      <c r="D20" s="506">
        <v>4</v>
      </c>
      <c r="E20" s="483">
        <f t="shared" si="0"/>
        <v>64</v>
      </c>
      <c r="F20" s="484">
        <f t="shared" si="1"/>
        <v>4</v>
      </c>
      <c r="G20" s="481" t="s">
        <v>47</v>
      </c>
      <c r="H20" s="482"/>
      <c r="I20" s="525" t="s">
        <v>489</v>
      </c>
      <c r="J20" s="554">
        <v>3</v>
      </c>
      <c r="K20" s="483">
        <f t="shared" si="4"/>
        <v>3</v>
      </c>
      <c r="L20" s="483">
        <f t="shared" si="5"/>
        <v>3</v>
      </c>
      <c r="M20" s="483">
        <f t="shared" si="2"/>
        <v>9</v>
      </c>
      <c r="N20" s="483">
        <f t="shared" si="3"/>
        <v>144</v>
      </c>
      <c r="O20" s="484">
        <f t="shared" si="6"/>
        <v>9</v>
      </c>
      <c r="P20" s="483" t="s">
        <v>30</v>
      </c>
      <c r="Q20" s="485">
        <f t="shared" si="7"/>
        <v>1.5</v>
      </c>
      <c r="R20" s="483">
        <v>100</v>
      </c>
      <c r="S20" s="570" t="s">
        <v>30</v>
      </c>
      <c r="T20" s="129"/>
      <c r="U20" s="453"/>
      <c r="V20" s="453"/>
      <c r="X20" s="453"/>
    </row>
    <row r="21" spans="1:24" s="452" customFormat="1" ht="15">
      <c r="A21" s="481" t="s">
        <v>83</v>
      </c>
      <c r="B21" s="482">
        <v>10294</v>
      </c>
      <c r="C21" s="526" t="s">
        <v>515</v>
      </c>
      <c r="D21" s="505">
        <v>4</v>
      </c>
      <c r="E21" s="483">
        <f>D21*$N$7</f>
        <v>64</v>
      </c>
      <c r="F21" s="484">
        <f>E21/$O$7</f>
        <v>4</v>
      </c>
      <c r="G21" s="481" t="s">
        <v>47</v>
      </c>
      <c r="H21" s="482"/>
      <c r="I21" s="525" t="s">
        <v>494</v>
      </c>
      <c r="J21" s="554">
        <v>3</v>
      </c>
      <c r="K21" s="483">
        <f t="shared" ref="K21" si="9">L21*1</f>
        <v>3</v>
      </c>
      <c r="L21" s="483">
        <f t="shared" ref="L21" si="10">J21*$J$7*0.5</f>
        <v>3</v>
      </c>
      <c r="M21" s="483">
        <f t="shared" ref="M21" si="11">SUM(J21:L21)</f>
        <v>9</v>
      </c>
      <c r="N21" s="483">
        <f t="shared" ref="N21" si="12">M21*$N$7</f>
        <v>144</v>
      </c>
      <c r="O21" s="484">
        <f t="shared" ref="O21" si="13">N21/$O$7</f>
        <v>9</v>
      </c>
      <c r="P21" s="483" t="s">
        <v>46</v>
      </c>
      <c r="Q21" s="485">
        <f t="shared" si="7"/>
        <v>1.5</v>
      </c>
      <c r="R21" s="483">
        <v>100</v>
      </c>
      <c r="S21" s="570" t="s">
        <v>30</v>
      </c>
      <c r="T21" s="129"/>
      <c r="U21" s="453"/>
      <c r="V21" s="453"/>
      <c r="X21" s="453"/>
    </row>
    <row r="22" spans="1:24" s="452" customFormat="1" ht="15">
      <c r="A22" s="481" t="s">
        <v>107</v>
      </c>
      <c r="B22" s="482">
        <v>10508</v>
      </c>
      <c r="C22" s="526" t="s">
        <v>593</v>
      </c>
      <c r="D22" s="507">
        <v>2</v>
      </c>
      <c r="E22" s="483">
        <f>D22*$N$7</f>
        <v>32</v>
      </c>
      <c r="F22" s="484">
        <f>E22/$O$7</f>
        <v>2</v>
      </c>
      <c r="G22" s="481" t="s">
        <v>47</v>
      </c>
      <c r="H22" s="482"/>
      <c r="I22" s="525" t="s">
        <v>495</v>
      </c>
      <c r="J22" s="554">
        <v>2</v>
      </c>
      <c r="K22" s="483">
        <f t="shared" ref="K22:K23" si="14">L22*1</f>
        <v>2</v>
      </c>
      <c r="L22" s="483">
        <f t="shared" ref="L22:L23" si="15">J22*$J$7*0.5</f>
        <v>2</v>
      </c>
      <c r="M22" s="483">
        <f t="shared" ref="M22:M23" si="16">SUM(J22:L22)</f>
        <v>6</v>
      </c>
      <c r="N22" s="483">
        <f t="shared" ref="N22:N23" si="17">M22*$N$7</f>
        <v>96</v>
      </c>
      <c r="O22" s="484">
        <f t="shared" ref="O22:O23" si="18">N22/$O$7</f>
        <v>6</v>
      </c>
      <c r="P22" s="483" t="s">
        <v>46</v>
      </c>
      <c r="Q22" s="485">
        <f t="shared" si="7"/>
        <v>2</v>
      </c>
      <c r="R22" s="483">
        <v>90</v>
      </c>
      <c r="S22" s="570" t="s">
        <v>30</v>
      </c>
      <c r="T22" s="129"/>
      <c r="U22" s="453"/>
      <c r="V22" s="453"/>
      <c r="X22" s="453"/>
    </row>
    <row r="23" spans="1:24" s="452" customFormat="1" ht="15">
      <c r="A23" s="481" t="s">
        <v>26</v>
      </c>
      <c r="B23" s="482">
        <v>10001</v>
      </c>
      <c r="C23" s="526" t="s">
        <v>471</v>
      </c>
      <c r="D23" s="505">
        <v>3</v>
      </c>
      <c r="E23" s="483">
        <f>D23*$N$7</f>
        <v>48</v>
      </c>
      <c r="F23" s="484">
        <f>E23/$O$7</f>
        <v>3</v>
      </c>
      <c r="G23" s="481" t="s">
        <v>47</v>
      </c>
      <c r="H23" s="482"/>
      <c r="I23" s="525" t="s">
        <v>496</v>
      </c>
      <c r="J23" s="554">
        <v>2</v>
      </c>
      <c r="K23" s="483">
        <f t="shared" si="14"/>
        <v>2</v>
      </c>
      <c r="L23" s="483">
        <f t="shared" si="15"/>
        <v>2</v>
      </c>
      <c r="M23" s="483">
        <f t="shared" si="16"/>
        <v>6</v>
      </c>
      <c r="N23" s="483">
        <f t="shared" si="17"/>
        <v>96</v>
      </c>
      <c r="O23" s="484">
        <f t="shared" si="18"/>
        <v>6</v>
      </c>
      <c r="P23" s="483" t="s">
        <v>46</v>
      </c>
      <c r="Q23" s="485">
        <f t="shared" si="7"/>
        <v>1.3333333333333333</v>
      </c>
      <c r="R23" s="483">
        <v>90</v>
      </c>
      <c r="S23" s="570" t="s">
        <v>30</v>
      </c>
      <c r="T23" s="129"/>
      <c r="U23" s="453"/>
      <c r="V23" s="453"/>
      <c r="X23" s="453"/>
    </row>
    <row r="24" spans="1:24" s="452" customFormat="1" ht="15">
      <c r="A24" s="481" t="s">
        <v>47</v>
      </c>
      <c r="B24" s="482">
        <v>9991</v>
      </c>
      <c r="C24" s="525" t="s">
        <v>486</v>
      </c>
      <c r="D24" s="506">
        <v>4</v>
      </c>
      <c r="E24" s="483">
        <f>D24*$N$7</f>
        <v>64</v>
      </c>
      <c r="F24" s="484">
        <f>E24/$O$7</f>
        <v>4</v>
      </c>
      <c r="G24" s="481"/>
      <c r="H24" s="482"/>
      <c r="I24" s="525"/>
      <c r="J24" s="554"/>
      <c r="K24" s="483"/>
      <c r="L24" s="483"/>
      <c r="M24" s="483"/>
      <c r="N24" s="483"/>
      <c r="O24" s="484"/>
      <c r="P24" s="483"/>
      <c r="Q24" s="485"/>
      <c r="R24" s="483"/>
      <c r="S24" s="570"/>
      <c r="T24" s="129"/>
      <c r="U24" s="453"/>
      <c r="V24" s="453"/>
      <c r="X24" s="453"/>
    </row>
    <row r="25" spans="1:24" s="452" customFormat="1" ht="15">
      <c r="A25" s="481" t="s">
        <v>47</v>
      </c>
      <c r="B25" s="482">
        <v>9999</v>
      </c>
      <c r="C25" s="525" t="s">
        <v>490</v>
      </c>
      <c r="D25" s="506">
        <v>3</v>
      </c>
      <c r="E25" s="483">
        <f t="shared" si="0"/>
        <v>48</v>
      </c>
      <c r="F25" s="484">
        <f t="shared" si="1"/>
        <v>3</v>
      </c>
      <c r="G25" s="481"/>
      <c r="H25" s="482"/>
      <c r="I25" s="525"/>
      <c r="J25" s="554"/>
      <c r="K25" s="483"/>
      <c r="L25" s="483"/>
      <c r="M25" s="483"/>
      <c r="N25" s="483"/>
      <c r="O25" s="484"/>
      <c r="P25" s="483"/>
      <c r="Q25" s="485"/>
      <c r="R25" s="483"/>
      <c r="S25" s="570"/>
      <c r="T25" s="129"/>
      <c r="U25" s="453"/>
      <c r="V25" s="453"/>
      <c r="X25" s="453"/>
    </row>
    <row r="26" spans="1:24" s="452" customFormat="1" ht="15">
      <c r="A26" s="481" t="s">
        <v>47</v>
      </c>
      <c r="B26" s="482">
        <v>7341</v>
      </c>
      <c r="C26" s="527" t="s">
        <v>492</v>
      </c>
      <c r="D26" s="508">
        <v>6</v>
      </c>
      <c r="E26" s="483">
        <f t="shared" si="0"/>
        <v>96</v>
      </c>
      <c r="F26" s="484">
        <f t="shared" si="1"/>
        <v>6</v>
      </c>
      <c r="G26" s="481"/>
      <c r="H26" s="482"/>
      <c r="I26" s="526"/>
      <c r="J26" s="554"/>
      <c r="K26" s="483"/>
      <c r="L26" s="483"/>
      <c r="M26" s="483"/>
      <c r="N26" s="483"/>
      <c r="O26" s="484"/>
      <c r="P26" s="483"/>
      <c r="Q26" s="485"/>
      <c r="R26" s="483"/>
      <c r="S26" s="570"/>
      <c r="T26" s="129"/>
      <c r="U26" s="453"/>
      <c r="V26" s="453"/>
      <c r="X26" s="453"/>
    </row>
    <row r="27" spans="1:24" s="452" customFormat="1" ht="15">
      <c r="A27" s="481" t="s">
        <v>47</v>
      </c>
      <c r="B27" s="482">
        <v>7348</v>
      </c>
      <c r="C27" s="528" t="s">
        <v>493</v>
      </c>
      <c r="D27" s="509">
        <v>2</v>
      </c>
      <c r="E27" s="483">
        <f t="shared" si="0"/>
        <v>32</v>
      </c>
      <c r="F27" s="484">
        <f t="shared" si="1"/>
        <v>2</v>
      </c>
      <c r="G27" s="481"/>
      <c r="H27" s="482"/>
      <c r="I27" s="525"/>
      <c r="J27" s="554"/>
      <c r="K27" s="483"/>
      <c r="L27" s="483"/>
      <c r="M27" s="483"/>
      <c r="N27" s="483"/>
      <c r="O27" s="484"/>
      <c r="P27" s="483"/>
      <c r="Q27" s="485"/>
      <c r="R27" s="483"/>
      <c r="S27" s="570"/>
      <c r="T27" s="129"/>
      <c r="U27" s="453"/>
      <c r="V27" s="453"/>
      <c r="X27" s="453"/>
    </row>
    <row r="28" spans="1:24" s="452" customFormat="1" ht="15">
      <c r="A28" s="456" t="s">
        <v>62</v>
      </c>
      <c r="B28" s="454">
        <v>10280</v>
      </c>
      <c r="C28" s="521" t="s">
        <v>500</v>
      </c>
      <c r="D28" s="503">
        <v>2</v>
      </c>
      <c r="E28" s="152">
        <f>D28*$N$7</f>
        <v>32</v>
      </c>
      <c r="F28" s="212">
        <f>E28/$O$7</f>
        <v>2</v>
      </c>
      <c r="G28" s="456" t="s">
        <v>62</v>
      </c>
      <c r="H28" s="454"/>
      <c r="I28" s="522" t="s">
        <v>507</v>
      </c>
      <c r="J28" s="555">
        <v>3</v>
      </c>
      <c r="K28" s="152">
        <v>0</v>
      </c>
      <c r="L28" s="152">
        <v>0</v>
      </c>
      <c r="M28" s="152">
        <f>SUM(J28:L28)</f>
        <v>3</v>
      </c>
      <c r="N28" s="152">
        <f>M28*$N$7</f>
        <v>48</v>
      </c>
      <c r="O28" s="212">
        <f>N28/$O$7</f>
        <v>3</v>
      </c>
      <c r="P28" s="152" t="s">
        <v>30</v>
      </c>
      <c r="Q28" s="451">
        <f>+((J28+K28))/D28</f>
        <v>1.5</v>
      </c>
      <c r="R28" s="152">
        <v>100</v>
      </c>
      <c r="S28" s="569" t="s">
        <v>30</v>
      </c>
      <c r="T28" s="129"/>
      <c r="U28" s="453"/>
      <c r="V28" s="453"/>
      <c r="X28" s="453"/>
    </row>
    <row r="29" spans="1:24" s="478" customFormat="1" ht="15">
      <c r="A29" s="456" t="s">
        <v>62</v>
      </c>
      <c r="B29" s="454">
        <v>10463</v>
      </c>
      <c r="C29" s="521" t="s">
        <v>501</v>
      </c>
      <c r="D29" s="455">
        <v>2</v>
      </c>
      <c r="E29" s="152">
        <f>D29*$N$7</f>
        <v>32</v>
      </c>
      <c r="F29" s="212">
        <f>E29/$O$7</f>
        <v>2</v>
      </c>
      <c r="G29" s="474" t="s">
        <v>62</v>
      </c>
      <c r="H29" s="454"/>
      <c r="I29" s="530" t="s">
        <v>506</v>
      </c>
      <c r="J29" s="556">
        <v>3</v>
      </c>
      <c r="K29" s="475">
        <v>0</v>
      </c>
      <c r="L29" s="475">
        <v>0</v>
      </c>
      <c r="M29" s="475">
        <f t="shared" ref="M29" si="19">SUM(J29:L29)</f>
        <v>3</v>
      </c>
      <c r="N29" s="475">
        <f t="shared" ref="N29" si="20">M29*$N$7</f>
        <v>48</v>
      </c>
      <c r="O29" s="476">
        <f t="shared" ref="O29" si="21">N29/$O$7</f>
        <v>3</v>
      </c>
      <c r="P29" s="475" t="s">
        <v>30</v>
      </c>
      <c r="Q29" s="451">
        <f>+((J29+K29))/D29</f>
        <v>1.5</v>
      </c>
      <c r="R29" s="152">
        <v>90</v>
      </c>
      <c r="S29" s="569" t="s">
        <v>30</v>
      </c>
      <c r="T29" s="574"/>
      <c r="U29" s="479"/>
      <c r="V29" s="479"/>
      <c r="X29" s="479"/>
    </row>
    <row r="30" spans="1:24" s="478" customFormat="1" ht="15">
      <c r="A30" s="474" t="s">
        <v>83</v>
      </c>
      <c r="B30" s="454">
        <v>10685</v>
      </c>
      <c r="C30" s="529" t="s">
        <v>508</v>
      </c>
      <c r="D30" s="510">
        <v>4</v>
      </c>
      <c r="E30" s="475">
        <f>D30*$N$7</f>
        <v>64</v>
      </c>
      <c r="F30" s="476">
        <f>E30/$O$7</f>
        <v>4</v>
      </c>
      <c r="G30" s="474" t="s">
        <v>62</v>
      </c>
      <c r="H30" s="454"/>
      <c r="I30" s="530" t="s">
        <v>508</v>
      </c>
      <c r="J30" s="556">
        <v>4</v>
      </c>
      <c r="K30" s="475">
        <v>0</v>
      </c>
      <c r="L30" s="475">
        <v>0</v>
      </c>
      <c r="M30" s="475">
        <f t="shared" ref="M30" si="22">SUM(J30:L30)</f>
        <v>4</v>
      </c>
      <c r="N30" s="475">
        <f t="shared" ref="N30" si="23">M30*$N$7</f>
        <v>64</v>
      </c>
      <c r="O30" s="476">
        <f t="shared" ref="O30" si="24">N30/$O$7</f>
        <v>4</v>
      </c>
      <c r="P30" s="475" t="s">
        <v>46</v>
      </c>
      <c r="Q30" s="451">
        <f>+((J30+K30))/D30</f>
        <v>1</v>
      </c>
      <c r="R30" s="152">
        <v>100</v>
      </c>
      <c r="S30" s="569" t="s">
        <v>30</v>
      </c>
      <c r="T30" s="574"/>
      <c r="U30" s="479"/>
      <c r="V30" s="479"/>
      <c r="X30" s="479"/>
    </row>
    <row r="31" spans="1:24" s="478" customFormat="1" ht="15">
      <c r="A31" s="474"/>
      <c r="B31" s="454"/>
      <c r="C31" s="530"/>
      <c r="D31" s="480"/>
      <c r="E31" s="475"/>
      <c r="F31" s="476"/>
      <c r="G31" s="474" t="s">
        <v>62</v>
      </c>
      <c r="H31" s="454"/>
      <c r="I31" s="530" t="s">
        <v>509</v>
      </c>
      <c r="J31" s="556">
        <v>3</v>
      </c>
      <c r="K31" s="475">
        <v>0</v>
      </c>
      <c r="L31" s="475">
        <v>0</v>
      </c>
      <c r="M31" s="475">
        <f t="shared" ref="M31" si="25">SUM(J31:L31)</f>
        <v>3</v>
      </c>
      <c r="N31" s="475">
        <f t="shared" ref="N31" si="26">M31*$N$7</f>
        <v>48</v>
      </c>
      <c r="O31" s="476">
        <f t="shared" ref="O31" si="27">N31/$O$7</f>
        <v>3</v>
      </c>
      <c r="P31" s="475" t="s">
        <v>46</v>
      </c>
      <c r="Q31" s="477">
        <v>0</v>
      </c>
      <c r="R31" s="152">
        <v>0</v>
      </c>
      <c r="S31" s="569" t="s">
        <v>46</v>
      </c>
      <c r="T31" s="574" t="s">
        <v>279</v>
      </c>
      <c r="U31" s="479"/>
      <c r="V31" s="479"/>
      <c r="X31" s="479"/>
    </row>
    <row r="32" spans="1:24" s="478" customFormat="1" ht="15">
      <c r="A32" s="474" t="s">
        <v>117</v>
      </c>
      <c r="B32" s="454">
        <v>10531</v>
      </c>
      <c r="C32" s="529" t="s">
        <v>544</v>
      </c>
      <c r="D32" s="513">
        <v>2</v>
      </c>
      <c r="E32" s="475">
        <f>D32*$N$7</f>
        <v>32</v>
      </c>
      <c r="F32" s="476">
        <f>E32/$O$7</f>
        <v>2</v>
      </c>
      <c r="G32" s="474" t="s">
        <v>62</v>
      </c>
      <c r="H32" s="454"/>
      <c r="I32" s="530" t="s">
        <v>510</v>
      </c>
      <c r="J32" s="556">
        <v>3</v>
      </c>
      <c r="K32" s="475">
        <v>0</v>
      </c>
      <c r="L32" s="475">
        <v>0</v>
      </c>
      <c r="M32" s="475">
        <f t="shared" ref="M32" si="28">SUM(J32:L32)</f>
        <v>3</v>
      </c>
      <c r="N32" s="475">
        <f t="shared" ref="N32" si="29">M32*$N$7</f>
        <v>48</v>
      </c>
      <c r="O32" s="476">
        <f t="shared" ref="O32" si="30">N32/$O$7</f>
        <v>3</v>
      </c>
      <c r="P32" s="475" t="s">
        <v>46</v>
      </c>
      <c r="Q32" s="451">
        <f>+((J32+K32))/D32</f>
        <v>1.5</v>
      </c>
      <c r="R32" s="152">
        <v>0</v>
      </c>
      <c r="S32" s="569" t="s">
        <v>30</v>
      </c>
      <c r="T32" s="575"/>
      <c r="U32" s="479"/>
      <c r="V32" s="479"/>
      <c r="X32" s="479"/>
    </row>
    <row r="33" spans="1:24" s="452" customFormat="1" ht="15.75" customHeight="1">
      <c r="A33" s="456" t="s">
        <v>62</v>
      </c>
      <c r="B33" s="454">
        <v>10297</v>
      </c>
      <c r="C33" s="531" t="s">
        <v>504</v>
      </c>
      <c r="D33" s="455">
        <v>9</v>
      </c>
      <c r="E33" s="152">
        <f>D33*$N$7</f>
        <v>144</v>
      </c>
      <c r="F33" s="212">
        <f>E33/$O$7</f>
        <v>9</v>
      </c>
      <c r="G33" s="474" t="s">
        <v>62</v>
      </c>
      <c r="H33" s="454"/>
      <c r="I33" s="530" t="s">
        <v>511</v>
      </c>
      <c r="J33" s="566">
        <v>7</v>
      </c>
      <c r="K33" s="152">
        <v>1</v>
      </c>
      <c r="L33" s="152">
        <v>0</v>
      </c>
      <c r="M33" s="152">
        <f t="shared" ref="M33" si="31">SUM(J33:L33)</f>
        <v>8</v>
      </c>
      <c r="N33" s="152">
        <f t="shared" ref="N33" si="32">M33*$N$7</f>
        <v>128</v>
      </c>
      <c r="O33" s="212">
        <f t="shared" ref="O33" si="33">N33/$O$7</f>
        <v>8</v>
      </c>
      <c r="P33" s="152" t="s">
        <v>30</v>
      </c>
      <c r="Q33" s="451">
        <f t="shared" ref="Q33" si="34">+((J33+K33))/D33</f>
        <v>0.88888888888888884</v>
      </c>
      <c r="R33" s="152">
        <v>90</v>
      </c>
      <c r="S33" s="569" t="s">
        <v>30</v>
      </c>
      <c r="T33" s="129"/>
      <c r="U33" s="453"/>
      <c r="V33" s="453"/>
      <c r="X33" s="453"/>
    </row>
    <row r="34" spans="1:24" s="452" customFormat="1" ht="15.75" customHeight="1">
      <c r="A34" s="456" t="s">
        <v>62</v>
      </c>
      <c r="B34" s="454">
        <v>10298</v>
      </c>
      <c r="C34" s="531" t="s">
        <v>505</v>
      </c>
      <c r="D34" s="455">
        <v>16</v>
      </c>
      <c r="E34" s="152">
        <f>D34*$N$7</f>
        <v>256</v>
      </c>
      <c r="F34" s="212">
        <f>E34/$O$7</f>
        <v>16</v>
      </c>
      <c r="G34" s="474" t="s">
        <v>62</v>
      </c>
      <c r="H34" s="454"/>
      <c r="I34" s="530" t="s">
        <v>511</v>
      </c>
      <c r="J34" s="555">
        <v>0</v>
      </c>
      <c r="K34" s="152">
        <v>29</v>
      </c>
      <c r="L34" s="152">
        <v>0</v>
      </c>
      <c r="M34" s="152">
        <f t="shared" ref="M34" si="35">SUM(J34:L34)</f>
        <v>29</v>
      </c>
      <c r="N34" s="152">
        <f t="shared" ref="N34" si="36">M34*$N$7</f>
        <v>464</v>
      </c>
      <c r="O34" s="212">
        <f t="shared" ref="O34" si="37">N34/$O$7</f>
        <v>29</v>
      </c>
      <c r="P34" s="152" t="s">
        <v>30</v>
      </c>
      <c r="Q34" s="451">
        <f t="shared" ref="Q34" si="38">+((J34+K34))/D34</f>
        <v>1.8125</v>
      </c>
      <c r="R34" s="152">
        <v>90</v>
      </c>
      <c r="S34" s="569" t="s">
        <v>30</v>
      </c>
      <c r="T34" s="129"/>
      <c r="U34" s="453"/>
      <c r="V34" s="453"/>
      <c r="X34" s="453"/>
    </row>
    <row r="35" spans="1:24" s="452" customFormat="1" ht="15">
      <c r="A35" s="456" t="s">
        <v>62</v>
      </c>
      <c r="B35" s="454">
        <v>10684</v>
      </c>
      <c r="C35" s="532" t="s">
        <v>497</v>
      </c>
      <c r="D35" s="511">
        <v>4</v>
      </c>
      <c r="E35" s="152">
        <f t="shared" si="0"/>
        <v>64</v>
      </c>
      <c r="F35" s="212">
        <f t="shared" si="1"/>
        <v>4</v>
      </c>
      <c r="G35" s="456"/>
      <c r="H35" s="454"/>
      <c r="I35" s="522"/>
      <c r="J35" s="555"/>
      <c r="K35" s="152"/>
      <c r="L35" s="152"/>
      <c r="M35" s="152"/>
      <c r="N35" s="152"/>
      <c r="O35" s="212"/>
      <c r="P35" s="152"/>
      <c r="Q35" s="451"/>
      <c r="R35" s="152"/>
      <c r="S35" s="569"/>
      <c r="T35" s="129"/>
      <c r="U35" s="453"/>
      <c r="V35" s="453"/>
      <c r="X35" s="453"/>
    </row>
    <row r="36" spans="1:24" s="452" customFormat="1" ht="15">
      <c r="A36" s="456" t="s">
        <v>62</v>
      </c>
      <c r="B36" s="454">
        <v>9997</v>
      </c>
      <c r="C36" s="522" t="s">
        <v>499</v>
      </c>
      <c r="D36" s="503">
        <v>3</v>
      </c>
      <c r="E36" s="152">
        <f t="shared" si="0"/>
        <v>48</v>
      </c>
      <c r="F36" s="212">
        <f t="shared" si="1"/>
        <v>3</v>
      </c>
      <c r="G36" s="456"/>
      <c r="H36" s="454"/>
      <c r="I36" s="522"/>
      <c r="J36" s="555"/>
      <c r="K36" s="152"/>
      <c r="L36" s="152"/>
      <c r="M36" s="152"/>
      <c r="N36" s="152"/>
      <c r="O36" s="212"/>
      <c r="P36" s="152"/>
      <c r="Q36" s="451"/>
      <c r="R36" s="152"/>
      <c r="S36" s="569"/>
      <c r="T36" s="129"/>
      <c r="U36" s="453"/>
      <c r="V36" s="453"/>
      <c r="X36" s="453"/>
    </row>
    <row r="37" spans="1:24" s="452" customFormat="1" ht="15">
      <c r="A37" s="456" t="s">
        <v>62</v>
      </c>
      <c r="B37" s="454">
        <v>7342</v>
      </c>
      <c r="C37" s="531" t="s">
        <v>503</v>
      </c>
      <c r="D37" s="455">
        <v>6</v>
      </c>
      <c r="E37" s="152">
        <f t="shared" ref="E37:E38" si="39">D37*$N$7</f>
        <v>96</v>
      </c>
      <c r="F37" s="212">
        <f t="shared" ref="F37:F38" si="40">E37/$O$7</f>
        <v>6</v>
      </c>
      <c r="G37" s="456"/>
      <c r="H37" s="454"/>
      <c r="I37" s="544"/>
      <c r="J37" s="152"/>
      <c r="K37" s="152"/>
      <c r="L37" s="152"/>
      <c r="M37" s="152"/>
      <c r="N37" s="152"/>
      <c r="O37" s="212"/>
      <c r="P37" s="152"/>
      <c r="Q37" s="451"/>
      <c r="R37" s="152"/>
      <c r="S37" s="571"/>
      <c r="T37" s="129"/>
      <c r="U37" s="453"/>
      <c r="V37" s="453"/>
      <c r="X37" s="453"/>
    </row>
    <row r="38" spans="1:24" s="452" customFormat="1" ht="15">
      <c r="A38" s="481" t="s">
        <v>47</v>
      </c>
      <c r="B38" s="482">
        <v>9996</v>
      </c>
      <c r="C38" s="525" t="s">
        <v>491</v>
      </c>
      <c r="D38" s="506">
        <v>3</v>
      </c>
      <c r="E38" s="483">
        <f t="shared" si="39"/>
        <v>48</v>
      </c>
      <c r="F38" s="484">
        <f t="shared" si="40"/>
        <v>3</v>
      </c>
      <c r="G38" s="481" t="s">
        <v>83</v>
      </c>
      <c r="H38" s="482"/>
      <c r="I38" s="525" t="s">
        <v>520</v>
      </c>
      <c r="J38" s="554">
        <v>4</v>
      </c>
      <c r="K38" s="483">
        <v>0</v>
      </c>
      <c r="L38" s="483">
        <v>0</v>
      </c>
      <c r="M38" s="483">
        <f t="shared" ref="M38" si="41">SUM(J38:L38)</f>
        <v>4</v>
      </c>
      <c r="N38" s="483">
        <f t="shared" ref="N38" si="42">M38*$N$7</f>
        <v>64</v>
      </c>
      <c r="O38" s="484">
        <f t="shared" ref="O38" si="43">N38/$O$7</f>
        <v>4</v>
      </c>
      <c r="P38" s="483" t="s">
        <v>46</v>
      </c>
      <c r="Q38" s="485">
        <f t="shared" ref="Q38:Q41" si="44">+((J38+K38))/D38</f>
        <v>1.3333333333333333</v>
      </c>
      <c r="R38" s="483">
        <v>80</v>
      </c>
      <c r="S38" s="570" t="s">
        <v>30</v>
      </c>
      <c r="T38" s="129"/>
      <c r="U38" s="453"/>
      <c r="V38" s="453"/>
      <c r="X38" s="453"/>
    </row>
    <row r="39" spans="1:24" s="452" customFormat="1" ht="15">
      <c r="A39" s="481" t="s">
        <v>83</v>
      </c>
      <c r="B39" s="482">
        <v>10464</v>
      </c>
      <c r="C39" s="526" t="s">
        <v>516</v>
      </c>
      <c r="D39" s="486">
        <v>2</v>
      </c>
      <c r="E39" s="483">
        <f>D39*$N$7</f>
        <v>32</v>
      </c>
      <c r="F39" s="484">
        <f>E39/$O$7</f>
        <v>2</v>
      </c>
      <c r="G39" s="481" t="s">
        <v>83</v>
      </c>
      <c r="H39" s="482"/>
      <c r="I39" s="525" t="s">
        <v>521</v>
      </c>
      <c r="J39" s="554">
        <v>3</v>
      </c>
      <c r="K39" s="483">
        <v>0</v>
      </c>
      <c r="L39" s="483">
        <v>0</v>
      </c>
      <c r="M39" s="483">
        <f t="shared" ref="M39" si="45">SUM(J39:L39)</f>
        <v>3</v>
      </c>
      <c r="N39" s="483">
        <f t="shared" ref="N39" si="46">M39*$N$7</f>
        <v>48</v>
      </c>
      <c r="O39" s="484">
        <f t="shared" ref="O39" si="47">N39/$O$7</f>
        <v>3</v>
      </c>
      <c r="P39" s="483" t="s">
        <v>30</v>
      </c>
      <c r="Q39" s="485">
        <f t="shared" si="44"/>
        <v>1.5</v>
      </c>
      <c r="R39" s="483">
        <v>100</v>
      </c>
      <c r="S39" s="570" t="s">
        <v>30</v>
      </c>
      <c r="T39" s="129"/>
      <c r="U39" s="453"/>
      <c r="V39" s="453"/>
      <c r="X39" s="453"/>
    </row>
    <row r="40" spans="1:24" s="452" customFormat="1" ht="15">
      <c r="A40" s="481" t="s">
        <v>62</v>
      </c>
      <c r="B40" s="482">
        <v>10295</v>
      </c>
      <c r="C40" s="533" t="s">
        <v>502</v>
      </c>
      <c r="D40" s="486">
        <v>2</v>
      </c>
      <c r="E40" s="483">
        <f>D40*$N$7</f>
        <v>32</v>
      </c>
      <c r="F40" s="484">
        <f>E40/$O$7</f>
        <v>2</v>
      </c>
      <c r="G40" s="481" t="s">
        <v>83</v>
      </c>
      <c r="H40" s="482"/>
      <c r="I40" s="525" t="s">
        <v>522</v>
      </c>
      <c r="J40" s="554">
        <v>3</v>
      </c>
      <c r="K40" s="483">
        <v>0</v>
      </c>
      <c r="L40" s="483">
        <v>0</v>
      </c>
      <c r="M40" s="483">
        <f t="shared" ref="M40" si="48">SUM(J40:L40)</f>
        <v>3</v>
      </c>
      <c r="N40" s="483">
        <f t="shared" ref="N40" si="49">M40*$N$7</f>
        <v>48</v>
      </c>
      <c r="O40" s="484">
        <f t="shared" ref="O40" si="50">N40/$O$7</f>
        <v>3</v>
      </c>
      <c r="P40" s="483" t="s">
        <v>46</v>
      </c>
      <c r="Q40" s="485">
        <f t="shared" si="44"/>
        <v>1.5</v>
      </c>
      <c r="R40" s="483">
        <v>90</v>
      </c>
      <c r="S40" s="570" t="s">
        <v>30</v>
      </c>
      <c r="T40" s="129"/>
      <c r="U40" s="453"/>
      <c r="V40" s="453"/>
      <c r="X40" s="453"/>
    </row>
    <row r="41" spans="1:24" s="452" customFormat="1" ht="15">
      <c r="A41" s="481" t="s">
        <v>107</v>
      </c>
      <c r="B41" s="482">
        <v>10519</v>
      </c>
      <c r="C41" s="534" t="s">
        <v>527</v>
      </c>
      <c r="D41" s="512">
        <v>2</v>
      </c>
      <c r="E41" s="483">
        <f>D41*$N$7</f>
        <v>32</v>
      </c>
      <c r="F41" s="484">
        <f>E41/$O$7</f>
        <v>2</v>
      </c>
      <c r="G41" s="481" t="s">
        <v>83</v>
      </c>
      <c r="H41" s="482"/>
      <c r="I41" s="525" t="s">
        <v>523</v>
      </c>
      <c r="J41" s="554">
        <v>3</v>
      </c>
      <c r="K41" s="483">
        <v>0</v>
      </c>
      <c r="L41" s="483">
        <v>0</v>
      </c>
      <c r="M41" s="483">
        <f t="shared" ref="M41" si="51">SUM(J41:L41)</f>
        <v>3</v>
      </c>
      <c r="N41" s="483">
        <f t="shared" ref="N41" si="52">M41*$N$7</f>
        <v>48</v>
      </c>
      <c r="O41" s="484">
        <f t="shared" ref="O41" si="53">N41/$O$7</f>
        <v>3</v>
      </c>
      <c r="P41" s="483" t="s">
        <v>46</v>
      </c>
      <c r="Q41" s="485">
        <f t="shared" si="44"/>
        <v>1.5</v>
      </c>
      <c r="R41" s="483">
        <v>80</v>
      </c>
      <c r="S41" s="570" t="s">
        <v>30</v>
      </c>
      <c r="T41" s="129"/>
      <c r="U41" s="453"/>
      <c r="V41" s="453"/>
      <c r="X41" s="453"/>
    </row>
    <row r="42" spans="1:24" s="452" customFormat="1" ht="15">
      <c r="A42" s="481"/>
      <c r="B42" s="482"/>
      <c r="C42" s="533"/>
      <c r="D42" s="486"/>
      <c r="E42" s="483"/>
      <c r="F42" s="484"/>
      <c r="G42" s="481" t="s">
        <v>83</v>
      </c>
      <c r="H42" s="482"/>
      <c r="I42" s="525" t="s">
        <v>524</v>
      </c>
      <c r="J42" s="554">
        <v>3</v>
      </c>
      <c r="K42" s="483">
        <v>0</v>
      </c>
      <c r="L42" s="483">
        <v>0</v>
      </c>
      <c r="M42" s="483">
        <f t="shared" ref="M42:M43" si="54">SUM(J42:L42)</f>
        <v>3</v>
      </c>
      <c r="N42" s="483">
        <f t="shared" ref="N42:N43" si="55">M42*$N$7</f>
        <v>48</v>
      </c>
      <c r="O42" s="484">
        <f t="shared" ref="O42:O43" si="56">N42/$O$7</f>
        <v>3</v>
      </c>
      <c r="P42" s="483" t="s">
        <v>46</v>
      </c>
      <c r="Q42" s="485">
        <v>0</v>
      </c>
      <c r="R42" s="483">
        <v>0</v>
      </c>
      <c r="S42" s="570" t="s">
        <v>46</v>
      </c>
      <c r="T42" s="129" t="s">
        <v>279</v>
      </c>
      <c r="U42" s="453"/>
      <c r="V42" s="453"/>
      <c r="X42" s="453"/>
    </row>
    <row r="43" spans="1:24" s="452" customFormat="1" ht="30.75" customHeight="1">
      <c r="A43" s="481" t="s">
        <v>83</v>
      </c>
      <c r="B43" s="482">
        <v>10305</v>
      </c>
      <c r="C43" s="526" t="s">
        <v>518</v>
      </c>
      <c r="D43" s="486">
        <v>9</v>
      </c>
      <c r="E43" s="483">
        <f>D43*$N$7</f>
        <v>144</v>
      </c>
      <c r="F43" s="484">
        <f>E43/$O$7</f>
        <v>9</v>
      </c>
      <c r="G43" s="481" t="s">
        <v>83</v>
      </c>
      <c r="H43" s="482"/>
      <c r="I43" s="526" t="s">
        <v>525</v>
      </c>
      <c r="J43" s="483">
        <v>7</v>
      </c>
      <c r="K43" s="483">
        <v>1</v>
      </c>
      <c r="L43" s="483">
        <v>0</v>
      </c>
      <c r="M43" s="483">
        <f t="shared" si="54"/>
        <v>8</v>
      </c>
      <c r="N43" s="483">
        <f t="shared" si="55"/>
        <v>128</v>
      </c>
      <c r="O43" s="484">
        <f t="shared" si="56"/>
        <v>8</v>
      </c>
      <c r="P43" s="483" t="s">
        <v>30</v>
      </c>
      <c r="Q43" s="485">
        <f t="shared" ref="Q43" si="57">+((J43+K43))/D43</f>
        <v>0.88888888888888884</v>
      </c>
      <c r="R43" s="483">
        <v>100</v>
      </c>
      <c r="S43" s="570" t="s">
        <v>30</v>
      </c>
      <c r="T43" s="129"/>
      <c r="U43" s="453"/>
      <c r="V43" s="453"/>
      <c r="X43" s="453"/>
    </row>
    <row r="44" spans="1:24" s="452" customFormat="1" ht="30.75" customHeight="1">
      <c r="A44" s="481" t="s">
        <v>83</v>
      </c>
      <c r="B44" s="482">
        <v>10299</v>
      </c>
      <c r="C44" s="526" t="s">
        <v>519</v>
      </c>
      <c r="D44" s="486">
        <v>16</v>
      </c>
      <c r="E44" s="483">
        <f t="shared" ref="E44" si="58">D44*$N$7</f>
        <v>256</v>
      </c>
      <c r="F44" s="484">
        <f t="shared" ref="F44" si="59">E44/$O$7</f>
        <v>16</v>
      </c>
      <c r="G44" s="481" t="s">
        <v>83</v>
      </c>
      <c r="H44" s="482"/>
      <c r="I44" s="526" t="s">
        <v>525</v>
      </c>
      <c r="J44" s="483">
        <v>0</v>
      </c>
      <c r="K44" s="483">
        <v>29</v>
      </c>
      <c r="L44" s="483">
        <v>0</v>
      </c>
      <c r="M44" s="483">
        <f t="shared" ref="M44" si="60">SUM(J44:L44)</f>
        <v>29</v>
      </c>
      <c r="N44" s="483">
        <f t="shared" ref="N44" si="61">M44*$N$7</f>
        <v>464</v>
      </c>
      <c r="O44" s="484">
        <f t="shared" ref="O44" si="62">N44/$O$7</f>
        <v>29</v>
      </c>
      <c r="P44" s="483" t="s">
        <v>30</v>
      </c>
      <c r="Q44" s="485">
        <f t="shared" ref="Q44" si="63">+((J44+K44))/D44</f>
        <v>1.8125</v>
      </c>
      <c r="R44" s="483">
        <v>100</v>
      </c>
      <c r="S44" s="570" t="s">
        <v>30</v>
      </c>
      <c r="T44" s="129"/>
      <c r="U44" s="453"/>
      <c r="V44" s="453"/>
      <c r="X44" s="453"/>
    </row>
    <row r="45" spans="1:24" s="452" customFormat="1" ht="15">
      <c r="A45" s="481" t="s">
        <v>83</v>
      </c>
      <c r="B45" s="482">
        <v>10268</v>
      </c>
      <c r="C45" s="525" t="s">
        <v>512</v>
      </c>
      <c r="D45" s="505">
        <v>2</v>
      </c>
      <c r="E45" s="483">
        <f t="shared" si="0"/>
        <v>32</v>
      </c>
      <c r="F45" s="484">
        <f t="shared" si="1"/>
        <v>2</v>
      </c>
      <c r="G45" s="481"/>
      <c r="H45" s="482"/>
      <c r="I45" s="525"/>
      <c r="J45" s="554"/>
      <c r="K45" s="483"/>
      <c r="L45" s="483"/>
      <c r="M45" s="483"/>
      <c r="N45" s="483"/>
      <c r="O45" s="484"/>
      <c r="P45" s="483"/>
      <c r="Q45" s="485"/>
      <c r="R45" s="483"/>
      <c r="S45" s="570"/>
      <c r="T45" s="129"/>
      <c r="U45" s="453"/>
      <c r="V45" s="453"/>
      <c r="X45" s="453"/>
    </row>
    <row r="46" spans="1:24" s="452" customFormat="1" ht="15">
      <c r="A46" s="481" t="s">
        <v>83</v>
      </c>
      <c r="B46" s="482">
        <v>10281</v>
      </c>
      <c r="C46" s="525" t="s">
        <v>514</v>
      </c>
      <c r="D46" s="505">
        <v>2</v>
      </c>
      <c r="E46" s="483">
        <f t="shared" si="0"/>
        <v>32</v>
      </c>
      <c r="F46" s="484">
        <f t="shared" si="1"/>
        <v>2</v>
      </c>
      <c r="G46" s="481"/>
      <c r="H46" s="482"/>
      <c r="I46" s="525"/>
      <c r="J46" s="554"/>
      <c r="K46" s="483"/>
      <c r="L46" s="483"/>
      <c r="M46" s="483"/>
      <c r="N46" s="483"/>
      <c r="O46" s="484"/>
      <c r="P46" s="483"/>
      <c r="Q46" s="485"/>
      <c r="R46" s="483"/>
      <c r="S46" s="570"/>
      <c r="T46" s="129"/>
      <c r="U46" s="453"/>
      <c r="V46" s="453"/>
      <c r="X46" s="453"/>
    </row>
    <row r="47" spans="1:24" s="452" customFormat="1" ht="15">
      <c r="A47" s="481" t="s">
        <v>83</v>
      </c>
      <c r="B47" s="482">
        <v>7343</v>
      </c>
      <c r="C47" s="526" t="s">
        <v>602</v>
      </c>
      <c r="D47" s="562">
        <v>6</v>
      </c>
      <c r="E47" s="483">
        <f t="shared" ref="E47" si="64">D47*$N$7</f>
        <v>96</v>
      </c>
      <c r="F47" s="484">
        <f t="shared" ref="F47" si="65">E47/$O$7</f>
        <v>6</v>
      </c>
      <c r="G47" s="481"/>
      <c r="H47" s="482"/>
      <c r="I47" s="563"/>
      <c r="J47" s="564"/>
      <c r="K47" s="483"/>
      <c r="L47" s="483"/>
      <c r="M47" s="483"/>
      <c r="N47" s="483"/>
      <c r="O47" s="484"/>
      <c r="P47" s="483"/>
      <c r="Q47" s="485"/>
      <c r="R47" s="483"/>
      <c r="S47" s="572"/>
      <c r="T47" s="129"/>
      <c r="U47" s="453"/>
      <c r="V47" s="453"/>
      <c r="X47" s="453"/>
    </row>
    <row r="48" spans="1:24" s="452" customFormat="1" ht="15">
      <c r="A48" s="456" t="s">
        <v>107</v>
      </c>
      <c r="B48" s="454">
        <v>10520</v>
      </c>
      <c r="C48" s="535" t="s">
        <v>528</v>
      </c>
      <c r="D48" s="502">
        <v>2</v>
      </c>
      <c r="E48" s="152">
        <f>D48*$N$7</f>
        <v>32</v>
      </c>
      <c r="F48" s="212">
        <f>E48/$O$7</f>
        <v>2</v>
      </c>
      <c r="G48" s="456" t="s">
        <v>107</v>
      </c>
      <c r="H48" s="454"/>
      <c r="I48" s="522" t="s">
        <v>533</v>
      </c>
      <c r="J48" s="555">
        <v>3</v>
      </c>
      <c r="K48" s="152">
        <v>0</v>
      </c>
      <c r="L48" s="152">
        <v>0</v>
      </c>
      <c r="M48" s="152">
        <f t="shared" ref="M48" si="66">SUM(J48:L48)</f>
        <v>3</v>
      </c>
      <c r="N48" s="152">
        <f t="shared" ref="N48" si="67">M48*$N$7</f>
        <v>48</v>
      </c>
      <c r="O48" s="212">
        <f t="shared" ref="O48" si="68">N48/$O$7</f>
        <v>3</v>
      </c>
      <c r="P48" s="152" t="s">
        <v>30</v>
      </c>
      <c r="Q48" s="451">
        <f t="shared" ref="Q48:Q52" si="69">+((J48+K48))/D48</f>
        <v>1.5</v>
      </c>
      <c r="R48" s="152">
        <v>100</v>
      </c>
      <c r="S48" s="569" t="s">
        <v>30</v>
      </c>
      <c r="T48" s="129"/>
      <c r="U48" s="453"/>
      <c r="V48" s="453"/>
      <c r="X48" s="453"/>
    </row>
    <row r="49" spans="1:24" s="452" customFormat="1" ht="15">
      <c r="A49" s="446" t="s">
        <v>26</v>
      </c>
      <c r="B49" s="454">
        <v>9998</v>
      </c>
      <c r="C49" s="520" t="s">
        <v>477</v>
      </c>
      <c r="D49" s="465">
        <v>3</v>
      </c>
      <c r="E49" s="152">
        <f>D49*$N$7</f>
        <v>48</v>
      </c>
      <c r="F49" s="212">
        <f>E49/$O$7</f>
        <v>3</v>
      </c>
      <c r="G49" s="456" t="s">
        <v>107</v>
      </c>
      <c r="H49" s="454"/>
      <c r="I49" s="522" t="s">
        <v>534</v>
      </c>
      <c r="J49" s="555">
        <v>3</v>
      </c>
      <c r="K49" s="152">
        <v>0</v>
      </c>
      <c r="L49" s="152">
        <v>0</v>
      </c>
      <c r="M49" s="152">
        <f t="shared" ref="M49:M50" si="70">SUM(J49:L49)</f>
        <v>3</v>
      </c>
      <c r="N49" s="152">
        <f t="shared" ref="N49:N50" si="71">M49*$N$7</f>
        <v>48</v>
      </c>
      <c r="O49" s="212">
        <f t="shared" ref="O49:O50" si="72">N49/$O$7</f>
        <v>3</v>
      </c>
      <c r="P49" s="152" t="s">
        <v>46</v>
      </c>
      <c r="Q49" s="451">
        <f t="shared" si="69"/>
        <v>1</v>
      </c>
      <c r="R49" s="152">
        <v>80</v>
      </c>
      <c r="S49" s="569" t="s">
        <v>30</v>
      </c>
      <c r="T49" s="129"/>
      <c r="U49" s="453"/>
      <c r="V49" s="453"/>
      <c r="X49" s="453"/>
    </row>
    <row r="50" spans="1:24" s="452" customFormat="1" ht="15">
      <c r="A50" s="474" t="s">
        <v>83</v>
      </c>
      <c r="B50" s="454">
        <v>10273</v>
      </c>
      <c r="C50" s="529" t="s">
        <v>513</v>
      </c>
      <c r="D50" s="513">
        <v>2</v>
      </c>
      <c r="E50" s="475">
        <f>D50*$N$7</f>
        <v>32</v>
      </c>
      <c r="F50" s="476">
        <f>E50/$O$7</f>
        <v>2</v>
      </c>
      <c r="G50" s="456" t="s">
        <v>107</v>
      </c>
      <c r="H50" s="454"/>
      <c r="I50" s="522" t="s">
        <v>535</v>
      </c>
      <c r="J50" s="555">
        <v>3</v>
      </c>
      <c r="K50" s="152">
        <v>0</v>
      </c>
      <c r="L50" s="152">
        <v>0</v>
      </c>
      <c r="M50" s="152">
        <f t="shared" si="70"/>
        <v>3</v>
      </c>
      <c r="N50" s="152">
        <f t="shared" si="71"/>
        <v>48</v>
      </c>
      <c r="O50" s="212">
        <f t="shared" si="72"/>
        <v>3</v>
      </c>
      <c r="P50" s="152" t="s">
        <v>46</v>
      </c>
      <c r="Q50" s="451">
        <f t="shared" si="69"/>
        <v>1.5</v>
      </c>
      <c r="R50" s="152">
        <v>80</v>
      </c>
      <c r="S50" s="569" t="s">
        <v>30</v>
      </c>
      <c r="T50" s="129"/>
      <c r="U50" s="453"/>
      <c r="V50" s="453"/>
      <c r="X50" s="453"/>
    </row>
    <row r="51" spans="1:24" s="452" customFormat="1" ht="15">
      <c r="A51" s="456" t="s">
        <v>107</v>
      </c>
      <c r="B51" s="454">
        <v>10523</v>
      </c>
      <c r="C51" s="521" t="s">
        <v>530</v>
      </c>
      <c r="D51" s="502">
        <v>4</v>
      </c>
      <c r="E51" s="152">
        <f>D51*$N$7</f>
        <v>64</v>
      </c>
      <c r="F51" s="212">
        <f>E51/$O$7</f>
        <v>4</v>
      </c>
      <c r="G51" s="456" t="s">
        <v>107</v>
      </c>
      <c r="H51" s="454"/>
      <c r="I51" s="522" t="s">
        <v>536</v>
      </c>
      <c r="J51" s="555">
        <v>4</v>
      </c>
      <c r="K51" s="152">
        <v>0</v>
      </c>
      <c r="L51" s="152">
        <v>0</v>
      </c>
      <c r="M51" s="152">
        <f t="shared" ref="M51:M52" si="73">SUM(J51:L51)</f>
        <v>4</v>
      </c>
      <c r="N51" s="152">
        <f t="shared" ref="N51:N52" si="74">M51*$N$7</f>
        <v>64</v>
      </c>
      <c r="O51" s="212">
        <f t="shared" ref="O51:O52" si="75">N51/$O$7</f>
        <v>4</v>
      </c>
      <c r="P51" s="152" t="s">
        <v>30</v>
      </c>
      <c r="Q51" s="451">
        <f t="shared" si="69"/>
        <v>1</v>
      </c>
      <c r="R51" s="152">
        <v>100</v>
      </c>
      <c r="S51" s="569" t="s">
        <v>30</v>
      </c>
      <c r="T51" s="129"/>
      <c r="U51" s="453"/>
      <c r="V51" s="453"/>
      <c r="X51" s="453"/>
    </row>
    <row r="52" spans="1:24" s="452" customFormat="1" ht="15" customHeight="1">
      <c r="A52" s="474" t="s">
        <v>83</v>
      </c>
      <c r="B52" s="454">
        <v>10296</v>
      </c>
      <c r="C52" s="529" t="s">
        <v>517</v>
      </c>
      <c r="D52" s="480">
        <v>2</v>
      </c>
      <c r="E52" s="475">
        <f t="shared" ref="E52" si="76">D52*$N$7</f>
        <v>32</v>
      </c>
      <c r="F52" s="476">
        <f t="shared" ref="F52" si="77">E52/$O$7</f>
        <v>2</v>
      </c>
      <c r="G52" s="456" t="s">
        <v>107</v>
      </c>
      <c r="H52" s="454"/>
      <c r="I52" s="522" t="s">
        <v>537</v>
      </c>
      <c r="J52" s="555">
        <v>3</v>
      </c>
      <c r="K52" s="152">
        <v>0</v>
      </c>
      <c r="L52" s="152">
        <v>0</v>
      </c>
      <c r="M52" s="152">
        <f t="shared" si="73"/>
        <v>3</v>
      </c>
      <c r="N52" s="152">
        <f t="shared" si="74"/>
        <v>48</v>
      </c>
      <c r="O52" s="212">
        <f t="shared" si="75"/>
        <v>3</v>
      </c>
      <c r="P52" s="152" t="s">
        <v>46</v>
      </c>
      <c r="Q52" s="451">
        <f t="shared" si="69"/>
        <v>1.5</v>
      </c>
      <c r="R52" s="152">
        <v>80</v>
      </c>
      <c r="S52" s="569" t="s">
        <v>30</v>
      </c>
      <c r="T52" s="129"/>
      <c r="U52" s="453"/>
      <c r="V52" s="453"/>
      <c r="X52" s="453"/>
    </row>
    <row r="53" spans="1:24" s="452" customFormat="1" ht="30">
      <c r="A53" s="456" t="s">
        <v>107</v>
      </c>
      <c r="B53" s="454">
        <v>10528</v>
      </c>
      <c r="C53" s="521" t="s">
        <v>531</v>
      </c>
      <c r="D53" s="502">
        <v>9</v>
      </c>
      <c r="E53" s="152">
        <f>D53*$N$7</f>
        <v>144</v>
      </c>
      <c r="F53" s="212">
        <f>E53/$O$7</f>
        <v>9</v>
      </c>
      <c r="G53" s="456" t="s">
        <v>107</v>
      </c>
      <c r="H53" s="454"/>
      <c r="I53" s="522" t="s">
        <v>538</v>
      </c>
      <c r="J53" s="566">
        <v>7</v>
      </c>
      <c r="K53" s="152">
        <v>1</v>
      </c>
      <c r="L53" s="152">
        <v>0</v>
      </c>
      <c r="M53" s="152">
        <f t="shared" ref="M53" si="78">SUM(J53:L53)</f>
        <v>8</v>
      </c>
      <c r="N53" s="152">
        <f t="shared" ref="N53" si="79">M53*$N$7</f>
        <v>128</v>
      </c>
      <c r="O53" s="212">
        <f t="shared" ref="O53" si="80">N53/$O$7</f>
        <v>8</v>
      </c>
      <c r="P53" s="152" t="s">
        <v>30</v>
      </c>
      <c r="Q53" s="451">
        <f t="shared" ref="Q53" si="81">+((J53+K53))/D53</f>
        <v>0.88888888888888884</v>
      </c>
      <c r="R53" s="152">
        <v>90</v>
      </c>
      <c r="S53" s="569" t="s">
        <v>30</v>
      </c>
      <c r="T53" s="129"/>
      <c r="U53" s="453"/>
      <c r="V53" s="453"/>
      <c r="X53" s="453"/>
    </row>
    <row r="54" spans="1:24" s="452" customFormat="1" ht="30">
      <c r="A54" s="456" t="s">
        <v>107</v>
      </c>
      <c r="B54" s="454">
        <v>10300</v>
      </c>
      <c r="C54" s="521" t="s">
        <v>532</v>
      </c>
      <c r="D54" s="502">
        <v>16</v>
      </c>
      <c r="E54" s="152">
        <f>D54*$N$7</f>
        <v>256</v>
      </c>
      <c r="F54" s="212">
        <f>E54/$O$7</f>
        <v>16</v>
      </c>
      <c r="G54" s="456" t="s">
        <v>107</v>
      </c>
      <c r="H54" s="454"/>
      <c r="I54" s="522" t="s">
        <v>538</v>
      </c>
      <c r="J54" s="555">
        <v>0</v>
      </c>
      <c r="K54" s="152">
        <v>29</v>
      </c>
      <c r="L54" s="152">
        <v>0</v>
      </c>
      <c r="M54" s="152">
        <f t="shared" ref="M54" si="82">SUM(J54:L54)</f>
        <v>29</v>
      </c>
      <c r="N54" s="152">
        <f t="shared" ref="N54" si="83">M54*$N$7</f>
        <v>464</v>
      </c>
      <c r="O54" s="212">
        <f t="shared" ref="O54" si="84">N54/$O$7</f>
        <v>29</v>
      </c>
      <c r="P54" s="152" t="s">
        <v>30</v>
      </c>
      <c r="Q54" s="451">
        <f t="shared" ref="Q54" si="85">+((J54+K54))/D54</f>
        <v>1.8125</v>
      </c>
      <c r="R54" s="152">
        <v>100</v>
      </c>
      <c r="S54" s="569" t="s">
        <v>30</v>
      </c>
      <c r="T54" s="129"/>
      <c r="U54" s="453"/>
      <c r="V54" s="453"/>
      <c r="X54" s="453"/>
    </row>
    <row r="55" spans="1:24" s="452" customFormat="1" ht="30">
      <c r="A55" s="456" t="s">
        <v>107</v>
      </c>
      <c r="B55" s="454">
        <v>7403</v>
      </c>
      <c r="C55" s="521" t="s">
        <v>595</v>
      </c>
      <c r="D55" s="502">
        <v>2</v>
      </c>
      <c r="E55" s="152">
        <f t="shared" si="0"/>
        <v>32</v>
      </c>
      <c r="F55" s="212">
        <f t="shared" si="1"/>
        <v>2</v>
      </c>
      <c r="G55" s="456"/>
      <c r="H55" s="454"/>
      <c r="I55" s="541"/>
      <c r="J55" s="557"/>
      <c r="K55" s="152"/>
      <c r="L55" s="152"/>
      <c r="M55" s="152"/>
      <c r="N55" s="152"/>
      <c r="O55" s="212"/>
      <c r="P55" s="152"/>
      <c r="Q55" s="451"/>
      <c r="R55" s="152"/>
      <c r="S55" s="569"/>
      <c r="T55" s="129"/>
      <c r="U55" s="453"/>
      <c r="V55" s="453"/>
      <c r="X55" s="453"/>
    </row>
    <row r="56" spans="1:24" s="452" customFormat="1" ht="15">
      <c r="A56" s="456" t="s">
        <v>107</v>
      </c>
      <c r="B56" s="454">
        <v>10275</v>
      </c>
      <c r="C56" s="521" t="s">
        <v>526</v>
      </c>
      <c r="D56" s="502">
        <v>2</v>
      </c>
      <c r="E56" s="152">
        <f t="shared" si="0"/>
        <v>32</v>
      </c>
      <c r="F56" s="212">
        <f t="shared" si="1"/>
        <v>2</v>
      </c>
      <c r="G56" s="456"/>
      <c r="H56" s="454"/>
      <c r="I56" s="541"/>
      <c r="J56" s="557"/>
      <c r="K56" s="152"/>
      <c r="L56" s="152"/>
      <c r="M56" s="152"/>
      <c r="N56" s="152"/>
      <c r="O56" s="212"/>
      <c r="P56" s="152"/>
      <c r="Q56" s="451"/>
      <c r="R56" s="152"/>
      <c r="S56" s="569"/>
      <c r="T56" s="129"/>
      <c r="U56" s="453"/>
      <c r="V56" s="453"/>
      <c r="X56" s="453"/>
    </row>
    <row r="57" spans="1:24" s="452" customFormat="1" ht="15" customHeight="1">
      <c r="A57" s="456" t="s">
        <v>107</v>
      </c>
      <c r="B57" s="454">
        <v>10522</v>
      </c>
      <c r="C57" s="521" t="s">
        <v>529</v>
      </c>
      <c r="D57" s="502">
        <v>3</v>
      </c>
      <c r="E57" s="152">
        <f t="shared" si="0"/>
        <v>48</v>
      </c>
      <c r="F57" s="212">
        <f t="shared" si="1"/>
        <v>3</v>
      </c>
      <c r="G57" s="456"/>
      <c r="H57" s="454"/>
      <c r="I57" s="522"/>
      <c r="J57" s="555"/>
      <c r="K57" s="152"/>
      <c r="L57" s="152"/>
      <c r="M57" s="152"/>
      <c r="N57" s="152"/>
      <c r="O57" s="212"/>
      <c r="P57" s="152"/>
      <c r="Q57" s="451"/>
      <c r="R57" s="152"/>
      <c r="S57" s="569"/>
      <c r="T57" s="129"/>
      <c r="U57" s="453"/>
      <c r="V57" s="453"/>
      <c r="X57" s="453"/>
    </row>
    <row r="58" spans="1:24" s="452" customFormat="1" ht="15">
      <c r="A58" s="481" t="s">
        <v>117</v>
      </c>
      <c r="B58" s="482">
        <v>10517</v>
      </c>
      <c r="C58" s="526" t="s">
        <v>540</v>
      </c>
      <c r="D58" s="505">
        <v>3</v>
      </c>
      <c r="E58" s="483">
        <f>D58*$N$7</f>
        <v>48</v>
      </c>
      <c r="F58" s="484">
        <f>E58/$O$7</f>
        <v>3</v>
      </c>
      <c r="G58" s="481" t="s">
        <v>117</v>
      </c>
      <c r="H58" s="482"/>
      <c r="I58" s="525" t="s">
        <v>548</v>
      </c>
      <c r="J58" s="554">
        <v>3</v>
      </c>
      <c r="K58" s="483">
        <v>0</v>
      </c>
      <c r="L58" s="483">
        <v>0</v>
      </c>
      <c r="M58" s="483">
        <f t="shared" ref="M58" si="86">SUM(J58:L58)</f>
        <v>3</v>
      </c>
      <c r="N58" s="483">
        <f t="shared" ref="N58" si="87">M58*$N$7</f>
        <v>48</v>
      </c>
      <c r="O58" s="484">
        <f t="shared" ref="O58" si="88">N58/$O$7</f>
        <v>3</v>
      </c>
      <c r="P58" s="483" t="s">
        <v>30</v>
      </c>
      <c r="Q58" s="485">
        <f t="shared" ref="Q58:Q63" si="89">+((J58+K58))/D58</f>
        <v>1</v>
      </c>
      <c r="R58" s="483">
        <v>100</v>
      </c>
      <c r="S58" s="570" t="s">
        <v>30</v>
      </c>
      <c r="T58" s="129"/>
      <c r="U58" s="453"/>
      <c r="V58" s="453"/>
      <c r="X58" s="453"/>
    </row>
    <row r="59" spans="1:24" s="452" customFormat="1" ht="15">
      <c r="A59" s="481" t="s">
        <v>117</v>
      </c>
      <c r="B59" s="482">
        <v>10524</v>
      </c>
      <c r="C59" s="526" t="s">
        <v>545</v>
      </c>
      <c r="D59" s="505">
        <v>4</v>
      </c>
      <c r="E59" s="483">
        <f>D59*$N$7</f>
        <v>64</v>
      </c>
      <c r="F59" s="484">
        <f>E59/$O$7</f>
        <v>4</v>
      </c>
      <c r="G59" s="481" t="s">
        <v>117</v>
      </c>
      <c r="H59" s="482"/>
      <c r="I59" s="525" t="s">
        <v>549</v>
      </c>
      <c r="J59" s="554">
        <v>3</v>
      </c>
      <c r="K59" s="483">
        <v>0</v>
      </c>
      <c r="L59" s="483">
        <v>0</v>
      </c>
      <c r="M59" s="483">
        <f t="shared" ref="M59" si="90">SUM(J59:L59)</f>
        <v>3</v>
      </c>
      <c r="N59" s="483">
        <f t="shared" ref="N59" si="91">M59*$N$7</f>
        <v>48</v>
      </c>
      <c r="O59" s="484">
        <f t="shared" ref="O59" si="92">N59/$O$7</f>
        <v>3</v>
      </c>
      <c r="P59" s="483" t="s">
        <v>30</v>
      </c>
      <c r="Q59" s="485">
        <v>0</v>
      </c>
      <c r="R59" s="483">
        <v>100</v>
      </c>
      <c r="S59" s="570" t="s">
        <v>30</v>
      </c>
      <c r="T59" s="129"/>
      <c r="U59" s="453"/>
      <c r="V59" s="453"/>
      <c r="X59" s="453"/>
    </row>
    <row r="60" spans="1:24" s="452" customFormat="1" ht="15">
      <c r="A60" s="481"/>
      <c r="B60" s="482"/>
      <c r="C60" s="526"/>
      <c r="D60" s="505"/>
      <c r="E60" s="483"/>
      <c r="F60" s="484"/>
      <c r="G60" s="481" t="s">
        <v>117</v>
      </c>
      <c r="H60" s="482"/>
      <c r="I60" s="525" t="s">
        <v>550</v>
      </c>
      <c r="J60" s="554">
        <v>3</v>
      </c>
      <c r="K60" s="483">
        <v>0</v>
      </c>
      <c r="L60" s="483">
        <v>0</v>
      </c>
      <c r="M60" s="483">
        <f t="shared" ref="M60" si="93">SUM(J60:L60)</f>
        <v>3</v>
      </c>
      <c r="N60" s="483">
        <f t="shared" ref="N60" si="94">M60*$N$7</f>
        <v>48</v>
      </c>
      <c r="O60" s="484">
        <f t="shared" ref="O60" si="95">N60/$O$7</f>
        <v>3</v>
      </c>
      <c r="P60" s="483" t="s">
        <v>46</v>
      </c>
      <c r="Q60" s="485">
        <v>0</v>
      </c>
      <c r="R60" s="483">
        <v>0</v>
      </c>
      <c r="S60" s="570" t="s">
        <v>46</v>
      </c>
      <c r="T60" s="129" t="s">
        <v>279</v>
      </c>
      <c r="U60" s="453"/>
      <c r="V60" s="453"/>
      <c r="X60" s="453"/>
    </row>
    <row r="61" spans="1:24" s="452" customFormat="1" ht="15" customHeight="1">
      <c r="A61" s="481" t="s">
        <v>135</v>
      </c>
      <c r="B61" s="482">
        <v>10539</v>
      </c>
      <c r="C61" s="525" t="s">
        <v>555</v>
      </c>
      <c r="D61" s="505">
        <v>3</v>
      </c>
      <c r="E61" s="483">
        <f>D61*$N$7</f>
        <v>48</v>
      </c>
      <c r="F61" s="484">
        <f>E61/$O$7</f>
        <v>3</v>
      </c>
      <c r="G61" s="481" t="s">
        <v>117</v>
      </c>
      <c r="H61" s="482"/>
      <c r="I61" s="525" t="s">
        <v>551</v>
      </c>
      <c r="J61" s="554">
        <v>3</v>
      </c>
      <c r="K61" s="483">
        <v>0</v>
      </c>
      <c r="L61" s="483">
        <v>0</v>
      </c>
      <c r="M61" s="483">
        <f t="shared" ref="M61" si="96">SUM(J61:L61)</f>
        <v>3</v>
      </c>
      <c r="N61" s="483">
        <f t="shared" ref="N61" si="97">M61*$N$7</f>
        <v>48</v>
      </c>
      <c r="O61" s="484">
        <f t="shared" ref="O61" si="98">N61/$O$7</f>
        <v>3</v>
      </c>
      <c r="P61" s="483" t="s">
        <v>46</v>
      </c>
      <c r="Q61" s="485">
        <f t="shared" si="89"/>
        <v>1</v>
      </c>
      <c r="R61" s="483">
        <v>100</v>
      </c>
      <c r="S61" s="570" t="s">
        <v>30</v>
      </c>
      <c r="T61" s="129"/>
      <c r="U61" s="453"/>
      <c r="V61" s="453"/>
      <c r="X61" s="453"/>
    </row>
    <row r="62" spans="1:24" s="452" customFormat="1" ht="30">
      <c r="A62" s="481" t="s">
        <v>170</v>
      </c>
      <c r="B62" s="482">
        <v>10515</v>
      </c>
      <c r="C62" s="536" t="s">
        <v>599</v>
      </c>
      <c r="D62" s="514">
        <v>3</v>
      </c>
      <c r="E62" s="483">
        <f>D62*$N$7</f>
        <v>48</v>
      </c>
      <c r="F62" s="484">
        <f>E62/$O$7</f>
        <v>3</v>
      </c>
      <c r="G62" s="481" t="s">
        <v>117</v>
      </c>
      <c r="H62" s="482"/>
      <c r="I62" s="525" t="s">
        <v>552</v>
      </c>
      <c r="J62" s="554">
        <v>4</v>
      </c>
      <c r="K62" s="483">
        <v>0</v>
      </c>
      <c r="L62" s="483">
        <v>0</v>
      </c>
      <c r="M62" s="483">
        <f t="shared" ref="M62" si="99">SUM(J62:L62)</f>
        <v>4</v>
      </c>
      <c r="N62" s="483">
        <f t="shared" ref="N62" si="100">M62*$N$7</f>
        <v>64</v>
      </c>
      <c r="O62" s="484">
        <f t="shared" ref="O62" si="101">N62/$O$7</f>
        <v>4</v>
      </c>
      <c r="P62" s="483" t="s">
        <v>46</v>
      </c>
      <c r="Q62" s="485">
        <f t="shared" si="89"/>
        <v>1.3333333333333333</v>
      </c>
      <c r="R62" s="483">
        <v>80</v>
      </c>
      <c r="S62" s="570" t="s">
        <v>30</v>
      </c>
      <c r="T62" s="129"/>
      <c r="U62" s="453"/>
      <c r="V62" s="453"/>
      <c r="X62" s="453"/>
    </row>
    <row r="63" spans="1:24" s="452" customFormat="1" ht="30.75" customHeight="1">
      <c r="A63" s="481" t="s">
        <v>117</v>
      </c>
      <c r="B63" s="482">
        <v>10532</v>
      </c>
      <c r="C63" s="526" t="s">
        <v>546</v>
      </c>
      <c r="D63" s="505">
        <v>8</v>
      </c>
      <c r="E63" s="483">
        <f>D63*$N$7</f>
        <v>128</v>
      </c>
      <c r="F63" s="484">
        <f>E63/$O$7</f>
        <v>8</v>
      </c>
      <c r="G63" s="481" t="s">
        <v>117</v>
      </c>
      <c r="H63" s="482"/>
      <c r="I63" s="525" t="s">
        <v>553</v>
      </c>
      <c r="J63" s="554">
        <v>7</v>
      </c>
      <c r="K63" s="483">
        <v>0</v>
      </c>
      <c r="L63" s="483">
        <v>0</v>
      </c>
      <c r="M63" s="483">
        <f t="shared" ref="M63" si="102">SUM(J63:L63)</f>
        <v>7</v>
      </c>
      <c r="N63" s="483">
        <f t="shared" ref="N63" si="103">M63*$N$7</f>
        <v>112</v>
      </c>
      <c r="O63" s="484">
        <f t="shared" ref="O63" si="104">N63/$O$7</f>
        <v>7</v>
      </c>
      <c r="P63" s="483" t="s">
        <v>30</v>
      </c>
      <c r="Q63" s="485">
        <f t="shared" si="89"/>
        <v>0.875</v>
      </c>
      <c r="R63" s="483">
        <v>100</v>
      </c>
      <c r="S63" s="570" t="s">
        <v>30</v>
      </c>
      <c r="T63" s="129"/>
      <c r="U63" s="453"/>
      <c r="V63" s="453"/>
      <c r="X63" s="453"/>
    </row>
    <row r="64" spans="1:24" s="452" customFormat="1" ht="30.75" customHeight="1">
      <c r="A64" s="481" t="s">
        <v>117</v>
      </c>
      <c r="B64" s="482">
        <v>10301</v>
      </c>
      <c r="C64" s="526" t="s">
        <v>547</v>
      </c>
      <c r="D64" s="505">
        <v>16</v>
      </c>
      <c r="E64" s="483">
        <f>D64*$N$7</f>
        <v>256</v>
      </c>
      <c r="F64" s="484">
        <f>E64/$O$7</f>
        <v>16</v>
      </c>
      <c r="G64" s="481" t="s">
        <v>117</v>
      </c>
      <c r="H64" s="482"/>
      <c r="I64" s="525" t="s">
        <v>553</v>
      </c>
      <c r="J64" s="554">
        <v>0</v>
      </c>
      <c r="K64" s="483">
        <v>30</v>
      </c>
      <c r="L64" s="483">
        <v>0</v>
      </c>
      <c r="M64" s="483">
        <f t="shared" ref="M64" si="105">SUM(J64:L64)</f>
        <v>30</v>
      </c>
      <c r="N64" s="483">
        <f t="shared" ref="N64" si="106">M64*$N$7</f>
        <v>480</v>
      </c>
      <c r="O64" s="484">
        <f t="shared" ref="O64" si="107">N64/$O$7</f>
        <v>30</v>
      </c>
      <c r="P64" s="483" t="s">
        <v>30</v>
      </c>
      <c r="Q64" s="485">
        <f t="shared" ref="Q64" si="108">+((J64+K64))/D64</f>
        <v>1.875</v>
      </c>
      <c r="R64" s="483">
        <v>100</v>
      </c>
      <c r="S64" s="570" t="s">
        <v>30</v>
      </c>
      <c r="T64" s="129"/>
      <c r="U64" s="453"/>
      <c r="V64" s="453"/>
      <c r="X64" s="453"/>
    </row>
    <row r="65" spans="1:24" s="452" customFormat="1" ht="15">
      <c r="A65" s="481" t="s">
        <v>117</v>
      </c>
      <c r="B65" s="482">
        <v>10511</v>
      </c>
      <c r="C65" s="525" t="s">
        <v>594</v>
      </c>
      <c r="D65" s="505">
        <v>2</v>
      </c>
      <c r="E65" s="483">
        <f t="shared" si="0"/>
        <v>32</v>
      </c>
      <c r="F65" s="484">
        <f t="shared" si="1"/>
        <v>2</v>
      </c>
      <c r="G65" s="481"/>
      <c r="H65" s="482"/>
      <c r="I65" s="525"/>
      <c r="J65" s="554"/>
      <c r="K65" s="483"/>
      <c r="L65" s="483"/>
      <c r="M65" s="483"/>
      <c r="N65" s="483"/>
      <c r="O65" s="484"/>
      <c r="P65" s="483"/>
      <c r="Q65" s="485"/>
      <c r="R65" s="483"/>
      <c r="S65" s="570"/>
      <c r="T65" s="129"/>
      <c r="U65" s="453"/>
      <c r="V65" s="453"/>
      <c r="X65" s="453"/>
    </row>
    <row r="66" spans="1:24" s="452" customFormat="1" ht="15">
      <c r="A66" s="481" t="s">
        <v>117</v>
      </c>
      <c r="B66" s="482">
        <v>10537</v>
      </c>
      <c r="C66" s="526" t="s">
        <v>542</v>
      </c>
      <c r="D66" s="505">
        <v>2</v>
      </c>
      <c r="E66" s="483">
        <f t="shared" si="0"/>
        <v>32</v>
      </c>
      <c r="F66" s="484">
        <f t="shared" si="1"/>
        <v>2</v>
      </c>
      <c r="G66" s="481"/>
      <c r="H66" s="482"/>
      <c r="I66" s="525"/>
      <c r="J66" s="554"/>
      <c r="K66" s="483"/>
      <c r="L66" s="483"/>
      <c r="M66" s="483"/>
      <c r="N66" s="483"/>
      <c r="O66" s="484"/>
      <c r="P66" s="483"/>
      <c r="Q66" s="485"/>
      <c r="R66" s="483"/>
      <c r="S66" s="570"/>
      <c r="T66" s="129"/>
      <c r="U66" s="453"/>
      <c r="V66" s="453"/>
      <c r="X66" s="453"/>
    </row>
    <row r="67" spans="1:24" s="452" customFormat="1" ht="15">
      <c r="A67" s="481" t="s">
        <v>117</v>
      </c>
      <c r="B67" s="482">
        <v>10520</v>
      </c>
      <c r="C67" s="526" t="s">
        <v>543</v>
      </c>
      <c r="D67" s="505">
        <v>2</v>
      </c>
      <c r="E67" s="483">
        <f t="shared" si="0"/>
        <v>32</v>
      </c>
      <c r="F67" s="484">
        <f t="shared" si="1"/>
        <v>2</v>
      </c>
      <c r="G67" s="481"/>
      <c r="H67" s="482"/>
      <c r="I67" s="525"/>
      <c r="J67" s="554"/>
      <c r="K67" s="483"/>
      <c r="L67" s="483"/>
      <c r="M67" s="483"/>
      <c r="N67" s="483"/>
      <c r="O67" s="484"/>
      <c r="P67" s="483"/>
      <c r="Q67" s="485"/>
      <c r="R67" s="483"/>
      <c r="S67" s="570"/>
      <c r="T67" s="129"/>
      <c r="U67" s="453"/>
      <c r="V67" s="453"/>
      <c r="X67" s="453"/>
    </row>
    <row r="68" spans="1:24" s="452" customFormat="1" ht="15">
      <c r="A68" s="456"/>
      <c r="B68" s="454"/>
      <c r="C68" s="521"/>
      <c r="D68" s="503"/>
      <c r="E68" s="152"/>
      <c r="F68" s="212"/>
      <c r="G68" s="456" t="s">
        <v>135</v>
      </c>
      <c r="H68" s="454"/>
      <c r="I68" s="522" t="s">
        <v>560</v>
      </c>
      <c r="J68" s="555">
        <v>3</v>
      </c>
      <c r="K68" s="152">
        <v>0</v>
      </c>
      <c r="L68" s="152">
        <v>0</v>
      </c>
      <c r="M68" s="152">
        <f t="shared" ref="M68" si="109">SUM(J68:L68)</f>
        <v>3</v>
      </c>
      <c r="N68" s="152">
        <f t="shared" ref="N68" si="110">M68*$N$7</f>
        <v>48</v>
      </c>
      <c r="O68" s="212">
        <f t="shared" ref="O68" si="111">N68/$O$7</f>
        <v>3</v>
      </c>
      <c r="P68" s="152" t="s">
        <v>46</v>
      </c>
      <c r="Q68" s="451">
        <v>0</v>
      </c>
      <c r="R68" s="152">
        <v>0</v>
      </c>
      <c r="S68" s="569" t="s">
        <v>46</v>
      </c>
      <c r="T68" s="129" t="s">
        <v>279</v>
      </c>
      <c r="U68" s="453"/>
      <c r="V68" s="453"/>
      <c r="X68" s="453"/>
    </row>
    <row r="69" spans="1:24" s="452" customFormat="1" ht="30">
      <c r="A69" s="474" t="s">
        <v>117</v>
      </c>
      <c r="B69" s="454">
        <v>10529</v>
      </c>
      <c r="C69" s="529" t="s">
        <v>539</v>
      </c>
      <c r="D69" s="513">
        <v>3</v>
      </c>
      <c r="E69" s="475">
        <f>D69*$N$7</f>
        <v>48</v>
      </c>
      <c r="F69" s="476">
        <f>E69/$O$7</f>
        <v>3</v>
      </c>
      <c r="G69" s="456" t="s">
        <v>135</v>
      </c>
      <c r="H69" s="454"/>
      <c r="I69" s="522" t="s">
        <v>561</v>
      </c>
      <c r="J69" s="555">
        <v>4</v>
      </c>
      <c r="K69" s="152">
        <v>0</v>
      </c>
      <c r="L69" s="152">
        <v>0</v>
      </c>
      <c r="M69" s="152">
        <f t="shared" ref="M69" si="112">SUM(J69:L69)</f>
        <v>4</v>
      </c>
      <c r="N69" s="152">
        <f t="shared" ref="N69" si="113">M69*$N$7</f>
        <v>64</v>
      </c>
      <c r="O69" s="212">
        <f t="shared" ref="O69" si="114">N69/$O$7</f>
        <v>4</v>
      </c>
      <c r="P69" s="152" t="s">
        <v>46</v>
      </c>
      <c r="Q69" s="451">
        <f t="shared" ref="Q69:Q70" si="115">+((J69+K69))/D69</f>
        <v>1.3333333333333333</v>
      </c>
      <c r="R69" s="152">
        <v>80</v>
      </c>
      <c r="S69" s="569" t="s">
        <v>30</v>
      </c>
      <c r="T69" s="129"/>
      <c r="U69" s="453"/>
      <c r="V69" s="453"/>
      <c r="X69" s="453"/>
    </row>
    <row r="70" spans="1:24" s="452" customFormat="1" ht="30">
      <c r="A70" s="446" t="s">
        <v>170</v>
      </c>
      <c r="B70" s="447">
        <v>10547</v>
      </c>
      <c r="C70" s="537" t="s">
        <v>580</v>
      </c>
      <c r="D70" s="515">
        <v>1</v>
      </c>
      <c r="E70" s="448">
        <f>D70*$N$7</f>
        <v>16</v>
      </c>
      <c r="F70" s="449">
        <f>E70/$O$7</f>
        <v>1</v>
      </c>
      <c r="G70" s="456" t="s">
        <v>135</v>
      </c>
      <c r="H70" s="454"/>
      <c r="I70" s="522" t="s">
        <v>562</v>
      </c>
      <c r="J70" s="555">
        <v>3</v>
      </c>
      <c r="K70" s="152">
        <v>0</v>
      </c>
      <c r="L70" s="152">
        <v>0</v>
      </c>
      <c r="M70" s="152">
        <f t="shared" ref="M70" si="116">SUM(J70:L70)</f>
        <v>3</v>
      </c>
      <c r="N70" s="152">
        <f t="shared" ref="N70" si="117">M70*$N$7</f>
        <v>48</v>
      </c>
      <c r="O70" s="212">
        <f t="shared" ref="O70" si="118">N70/$O$7</f>
        <v>3</v>
      </c>
      <c r="P70" s="152" t="s">
        <v>46</v>
      </c>
      <c r="Q70" s="451">
        <f t="shared" si="115"/>
        <v>3</v>
      </c>
      <c r="R70" s="152">
        <v>80</v>
      </c>
      <c r="S70" s="569" t="s">
        <v>30</v>
      </c>
      <c r="T70" s="129"/>
      <c r="U70" s="453"/>
      <c r="V70" s="453"/>
      <c r="X70" s="453"/>
    </row>
    <row r="71" spans="1:24" s="452" customFormat="1" ht="15">
      <c r="A71" s="456"/>
      <c r="B71" s="454"/>
      <c r="C71" s="521"/>
      <c r="D71" s="503"/>
      <c r="E71" s="152"/>
      <c r="F71" s="212"/>
      <c r="G71" s="456" t="s">
        <v>135</v>
      </c>
      <c r="H71" s="454"/>
      <c r="I71" s="522" t="s">
        <v>563</v>
      </c>
      <c r="J71" s="555">
        <v>4</v>
      </c>
      <c r="K71" s="152">
        <v>0</v>
      </c>
      <c r="L71" s="152">
        <v>0</v>
      </c>
      <c r="M71" s="152">
        <f t="shared" ref="M71" si="119">SUM(J71:L71)</f>
        <v>4</v>
      </c>
      <c r="N71" s="152">
        <f t="shared" ref="N71" si="120">M71*$N$7</f>
        <v>64</v>
      </c>
      <c r="O71" s="212">
        <f t="shared" ref="O71" si="121">N71/$O$7</f>
        <v>4</v>
      </c>
      <c r="P71" s="152" t="s">
        <v>46</v>
      </c>
      <c r="Q71" s="451">
        <v>0</v>
      </c>
      <c r="R71" s="152">
        <v>0</v>
      </c>
      <c r="S71" s="569" t="s">
        <v>46</v>
      </c>
      <c r="T71" s="129" t="s">
        <v>279</v>
      </c>
      <c r="U71" s="453"/>
      <c r="V71" s="453"/>
      <c r="X71" s="453"/>
    </row>
    <row r="72" spans="1:24" s="452" customFormat="1" ht="30">
      <c r="A72" s="456" t="s">
        <v>135</v>
      </c>
      <c r="B72" s="454">
        <v>10540</v>
      </c>
      <c r="C72" s="521" t="s">
        <v>557</v>
      </c>
      <c r="D72" s="503">
        <v>5</v>
      </c>
      <c r="E72" s="152">
        <f>D72*$N$7</f>
        <v>80</v>
      </c>
      <c r="F72" s="212">
        <f>E72/$O$7</f>
        <v>5</v>
      </c>
      <c r="G72" s="456" t="s">
        <v>135</v>
      </c>
      <c r="H72" s="454"/>
      <c r="I72" s="522" t="s">
        <v>564</v>
      </c>
      <c r="J72" s="555">
        <v>4</v>
      </c>
      <c r="K72" s="152">
        <v>0</v>
      </c>
      <c r="L72" s="152">
        <v>0</v>
      </c>
      <c r="M72" s="152">
        <f t="shared" ref="M72:M73" si="122">SUM(J72:L72)</f>
        <v>4</v>
      </c>
      <c r="N72" s="152">
        <f t="shared" ref="N72:N73" si="123">M72*$N$7</f>
        <v>64</v>
      </c>
      <c r="O72" s="212">
        <f t="shared" ref="O72:O73" si="124">N72/$O$7</f>
        <v>4</v>
      </c>
      <c r="P72" s="152" t="s">
        <v>30</v>
      </c>
      <c r="Q72" s="451">
        <f t="shared" ref="Q72:Q73" si="125">+((J72+K72))/D72</f>
        <v>0.8</v>
      </c>
      <c r="R72" s="152">
        <v>100</v>
      </c>
      <c r="S72" s="569" t="s">
        <v>30</v>
      </c>
      <c r="T72" s="129"/>
      <c r="U72" s="453"/>
      <c r="V72" s="453"/>
      <c r="X72" s="453"/>
    </row>
    <row r="73" spans="1:24" s="452" customFormat="1" ht="30">
      <c r="A73" s="456" t="s">
        <v>135</v>
      </c>
      <c r="B73" s="454">
        <v>10541</v>
      </c>
      <c r="C73" s="521" t="s">
        <v>558</v>
      </c>
      <c r="D73" s="503">
        <v>5</v>
      </c>
      <c r="E73" s="152">
        <f>D73*$N$7</f>
        <v>80</v>
      </c>
      <c r="F73" s="212">
        <f>E73/$O$7</f>
        <v>5</v>
      </c>
      <c r="G73" s="456" t="s">
        <v>135</v>
      </c>
      <c r="H73" s="454"/>
      <c r="I73" s="522" t="s">
        <v>565</v>
      </c>
      <c r="J73" s="555">
        <v>4</v>
      </c>
      <c r="K73" s="152">
        <v>0</v>
      </c>
      <c r="L73" s="152">
        <v>0</v>
      </c>
      <c r="M73" s="152">
        <f t="shared" si="122"/>
        <v>4</v>
      </c>
      <c r="N73" s="152">
        <f t="shared" si="123"/>
        <v>64</v>
      </c>
      <c r="O73" s="212">
        <f t="shared" si="124"/>
        <v>4</v>
      </c>
      <c r="P73" s="152" t="s">
        <v>30</v>
      </c>
      <c r="Q73" s="451">
        <f t="shared" si="125"/>
        <v>0.8</v>
      </c>
      <c r="R73" s="152">
        <v>100</v>
      </c>
      <c r="S73" s="569" t="s">
        <v>30</v>
      </c>
      <c r="T73" s="129"/>
      <c r="U73" s="453"/>
      <c r="V73" s="453"/>
      <c r="X73" s="453"/>
    </row>
    <row r="74" spans="1:24" s="452" customFormat="1" ht="30">
      <c r="A74" s="456" t="s">
        <v>135</v>
      </c>
      <c r="B74" s="454">
        <v>10302</v>
      </c>
      <c r="C74" s="521" t="s">
        <v>559</v>
      </c>
      <c r="D74" s="503">
        <v>16</v>
      </c>
      <c r="E74" s="152">
        <f>D74*$N$7</f>
        <v>256</v>
      </c>
      <c r="F74" s="212">
        <f>E74/$O$7</f>
        <v>16</v>
      </c>
      <c r="G74" s="456" t="s">
        <v>135</v>
      </c>
      <c r="H74" s="454"/>
      <c r="I74" s="522" t="s">
        <v>603</v>
      </c>
      <c r="J74" s="555">
        <v>0</v>
      </c>
      <c r="K74" s="152">
        <v>30</v>
      </c>
      <c r="L74" s="152">
        <v>0</v>
      </c>
      <c r="M74" s="152">
        <f t="shared" ref="M74" si="126">SUM(J74:L74)</f>
        <v>30</v>
      </c>
      <c r="N74" s="152">
        <f t="shared" ref="N74" si="127">M74*$N$7</f>
        <v>480</v>
      </c>
      <c r="O74" s="212">
        <f t="shared" ref="O74" si="128">N74/$O$7</f>
        <v>30</v>
      </c>
      <c r="P74" s="152" t="s">
        <v>30</v>
      </c>
      <c r="Q74" s="451">
        <f t="shared" ref="Q74" si="129">+((J74+K74))/D74</f>
        <v>1.875</v>
      </c>
      <c r="R74" s="152">
        <v>100</v>
      </c>
      <c r="S74" s="569" t="s">
        <v>30</v>
      </c>
      <c r="T74" s="129"/>
      <c r="U74" s="453"/>
      <c r="V74" s="453"/>
      <c r="X74" s="453"/>
    </row>
    <row r="75" spans="1:24" s="452" customFormat="1" ht="15" customHeight="1">
      <c r="A75" s="456" t="s">
        <v>135</v>
      </c>
      <c r="B75" s="454">
        <v>7404</v>
      </c>
      <c r="C75" s="522" t="s">
        <v>596</v>
      </c>
      <c r="D75" s="503">
        <v>2</v>
      </c>
      <c r="E75" s="152">
        <f t="shared" si="0"/>
        <v>32</v>
      </c>
      <c r="F75" s="212">
        <f t="shared" si="1"/>
        <v>2</v>
      </c>
      <c r="G75" s="456"/>
      <c r="H75" s="454"/>
      <c r="I75" s="522"/>
      <c r="J75" s="555"/>
      <c r="K75" s="152"/>
      <c r="L75" s="152"/>
      <c r="M75" s="152"/>
      <c r="N75" s="152"/>
      <c r="O75" s="212"/>
      <c r="P75" s="152"/>
      <c r="Q75" s="451"/>
      <c r="R75" s="152"/>
      <c r="S75" s="569"/>
      <c r="T75" s="129"/>
      <c r="U75" s="453"/>
      <c r="V75" s="453"/>
      <c r="X75" s="453"/>
    </row>
    <row r="76" spans="1:24" s="452" customFormat="1" ht="30">
      <c r="A76" s="456" t="s">
        <v>135</v>
      </c>
      <c r="B76" s="454">
        <v>10512</v>
      </c>
      <c r="C76" s="522" t="s">
        <v>597</v>
      </c>
      <c r="D76" s="503">
        <v>2</v>
      </c>
      <c r="E76" s="152">
        <f t="shared" si="0"/>
        <v>32</v>
      </c>
      <c r="F76" s="212">
        <f t="shared" si="1"/>
        <v>2</v>
      </c>
      <c r="G76" s="456"/>
      <c r="H76" s="454"/>
      <c r="I76" s="522"/>
      <c r="J76" s="555"/>
      <c r="K76" s="152"/>
      <c r="L76" s="152"/>
      <c r="M76" s="152"/>
      <c r="N76" s="152"/>
      <c r="O76" s="212"/>
      <c r="P76" s="152"/>
      <c r="Q76" s="451"/>
      <c r="R76" s="152"/>
      <c r="S76" s="569"/>
      <c r="T76" s="129"/>
      <c r="U76" s="453"/>
      <c r="V76" s="453"/>
      <c r="X76" s="453"/>
    </row>
    <row r="77" spans="1:24" s="452" customFormat="1" ht="15">
      <c r="A77" s="456" t="s">
        <v>135</v>
      </c>
      <c r="B77" s="454">
        <v>10525</v>
      </c>
      <c r="C77" s="521" t="s">
        <v>556</v>
      </c>
      <c r="D77" s="503">
        <v>4</v>
      </c>
      <c r="E77" s="152">
        <f t="shared" si="0"/>
        <v>64</v>
      </c>
      <c r="F77" s="212">
        <f t="shared" si="1"/>
        <v>4</v>
      </c>
      <c r="G77" s="456"/>
      <c r="H77" s="454"/>
      <c r="I77" s="522"/>
      <c r="J77" s="555"/>
      <c r="K77" s="152"/>
      <c r="L77" s="152"/>
      <c r="M77" s="152"/>
      <c r="N77" s="152"/>
      <c r="O77" s="212"/>
      <c r="P77" s="152"/>
      <c r="Q77" s="451"/>
      <c r="R77" s="152"/>
      <c r="S77" s="569"/>
      <c r="T77" s="129"/>
      <c r="U77" s="453"/>
      <c r="V77" s="453"/>
      <c r="X77" s="453"/>
    </row>
    <row r="78" spans="1:24" s="452" customFormat="1" ht="15">
      <c r="A78" s="481" t="s">
        <v>151</v>
      </c>
      <c r="B78" s="482">
        <v>10545</v>
      </c>
      <c r="C78" s="526" t="s">
        <v>568</v>
      </c>
      <c r="D78" s="505">
        <v>3</v>
      </c>
      <c r="E78" s="483">
        <f>D78*$N$7</f>
        <v>48</v>
      </c>
      <c r="F78" s="484">
        <f>E78/$O$7</f>
        <v>3</v>
      </c>
      <c r="G78" s="481" t="s">
        <v>151</v>
      </c>
      <c r="H78" s="482"/>
      <c r="I78" s="525" t="s">
        <v>575</v>
      </c>
      <c r="J78" s="554">
        <v>3</v>
      </c>
      <c r="K78" s="483">
        <v>0</v>
      </c>
      <c r="L78" s="483">
        <v>0</v>
      </c>
      <c r="M78" s="483">
        <f t="shared" ref="M78" si="130">SUM(J78:L78)</f>
        <v>3</v>
      </c>
      <c r="N78" s="483">
        <f t="shared" ref="N78" si="131">M78*$N$7</f>
        <v>48</v>
      </c>
      <c r="O78" s="484">
        <f t="shared" ref="O78" si="132">N78/$O$7</f>
        <v>3</v>
      </c>
      <c r="P78" s="483" t="s">
        <v>30</v>
      </c>
      <c r="Q78" s="485">
        <f t="shared" ref="Q78:Q81" si="133">+((J78+K78))/D78</f>
        <v>1</v>
      </c>
      <c r="R78" s="483">
        <v>80</v>
      </c>
      <c r="S78" s="570" t="s">
        <v>30</v>
      </c>
      <c r="T78" s="129"/>
      <c r="U78" s="453"/>
      <c r="V78" s="453"/>
      <c r="X78" s="453"/>
    </row>
    <row r="79" spans="1:24" s="452" customFormat="1" ht="15">
      <c r="A79" s="481" t="s">
        <v>117</v>
      </c>
      <c r="B79" s="482">
        <v>10530</v>
      </c>
      <c r="C79" s="526" t="s">
        <v>541</v>
      </c>
      <c r="D79" s="505">
        <v>2</v>
      </c>
      <c r="E79" s="483">
        <f>D79*$N$7</f>
        <v>32</v>
      </c>
      <c r="F79" s="484">
        <f>E79/$O$7</f>
        <v>2</v>
      </c>
      <c r="G79" s="481" t="s">
        <v>151</v>
      </c>
      <c r="H79" s="482"/>
      <c r="I79" s="525" t="s">
        <v>541</v>
      </c>
      <c r="J79" s="554">
        <v>3</v>
      </c>
      <c r="K79" s="483">
        <v>0</v>
      </c>
      <c r="L79" s="483">
        <v>0</v>
      </c>
      <c r="M79" s="483">
        <f t="shared" ref="M79" si="134">SUM(J79:L79)</f>
        <v>3</v>
      </c>
      <c r="N79" s="483">
        <f t="shared" ref="N79" si="135">M79*$N$7</f>
        <v>48</v>
      </c>
      <c r="O79" s="484">
        <f t="shared" ref="O79" si="136">N79/$O$7</f>
        <v>3</v>
      </c>
      <c r="P79" s="483" t="s">
        <v>46</v>
      </c>
      <c r="Q79" s="485">
        <f t="shared" si="133"/>
        <v>1.5</v>
      </c>
      <c r="R79" s="483">
        <v>100</v>
      </c>
      <c r="S79" s="570" t="s">
        <v>30</v>
      </c>
      <c r="T79" s="129"/>
      <c r="U79" s="453"/>
      <c r="V79" s="453"/>
      <c r="X79" s="453"/>
    </row>
    <row r="80" spans="1:24" s="452" customFormat="1" ht="30">
      <c r="A80" s="481"/>
      <c r="B80" s="482"/>
      <c r="C80" s="526"/>
      <c r="D80" s="505"/>
      <c r="E80" s="483"/>
      <c r="F80" s="484"/>
      <c r="G80" s="481" t="s">
        <v>151</v>
      </c>
      <c r="H80" s="482"/>
      <c r="I80" s="525" t="s">
        <v>576</v>
      </c>
      <c r="J80" s="554">
        <v>4</v>
      </c>
      <c r="K80" s="483">
        <v>0</v>
      </c>
      <c r="L80" s="483">
        <v>0</v>
      </c>
      <c r="M80" s="483">
        <f t="shared" ref="M80" si="137">SUM(J80:L80)</f>
        <v>4</v>
      </c>
      <c r="N80" s="483">
        <f t="shared" ref="N80" si="138">M80*$N$7</f>
        <v>64</v>
      </c>
      <c r="O80" s="484">
        <f t="shared" ref="O80" si="139">N80/$O$7</f>
        <v>4</v>
      </c>
      <c r="P80" s="483" t="s">
        <v>46</v>
      </c>
      <c r="Q80" s="485">
        <v>0</v>
      </c>
      <c r="R80" s="483">
        <v>0</v>
      </c>
      <c r="S80" s="570" t="s">
        <v>46</v>
      </c>
      <c r="T80" s="129" t="s">
        <v>279</v>
      </c>
      <c r="U80" s="453"/>
      <c r="V80" s="453"/>
      <c r="X80" s="453"/>
    </row>
    <row r="81" spans="1:24" s="452" customFormat="1" ht="30">
      <c r="A81" s="481" t="s">
        <v>170</v>
      </c>
      <c r="B81" s="482">
        <v>10516</v>
      </c>
      <c r="C81" s="565" t="s">
        <v>600</v>
      </c>
      <c r="D81" s="486">
        <v>10</v>
      </c>
      <c r="E81" s="483">
        <f>D81*$N$7</f>
        <v>160</v>
      </c>
      <c r="F81" s="484">
        <f>E81/$O$7</f>
        <v>10</v>
      </c>
      <c r="G81" s="481" t="s">
        <v>151</v>
      </c>
      <c r="H81" s="482"/>
      <c r="I81" s="525" t="s">
        <v>579</v>
      </c>
      <c r="J81" s="554">
        <v>0</v>
      </c>
      <c r="K81" s="483">
        <v>9</v>
      </c>
      <c r="L81" s="483">
        <v>0</v>
      </c>
      <c r="M81" s="483">
        <f t="shared" ref="M81" si="140">SUM(J81:L81)</f>
        <v>9</v>
      </c>
      <c r="N81" s="483">
        <f t="shared" ref="N81" si="141">M81*$N$7</f>
        <v>144</v>
      </c>
      <c r="O81" s="484">
        <f t="shared" ref="O81" si="142">N81/$O$7</f>
        <v>9</v>
      </c>
      <c r="P81" s="483" t="s">
        <v>46</v>
      </c>
      <c r="Q81" s="485">
        <f t="shared" si="133"/>
        <v>0.9</v>
      </c>
      <c r="R81" s="483">
        <v>0</v>
      </c>
      <c r="S81" s="570" t="s">
        <v>30</v>
      </c>
      <c r="T81" s="129"/>
      <c r="U81" s="453"/>
      <c r="V81" s="453"/>
      <c r="X81" s="453"/>
    </row>
    <row r="82" spans="1:24" s="452" customFormat="1" ht="30">
      <c r="A82" s="481" t="s">
        <v>151</v>
      </c>
      <c r="B82" s="482">
        <v>10542</v>
      </c>
      <c r="C82" s="526" t="s">
        <v>572</v>
      </c>
      <c r="D82" s="505">
        <v>5</v>
      </c>
      <c r="E82" s="483">
        <f>D82*$N$7</f>
        <v>80</v>
      </c>
      <c r="F82" s="484">
        <f>E82/$O$7</f>
        <v>5</v>
      </c>
      <c r="G82" s="481" t="s">
        <v>151</v>
      </c>
      <c r="H82" s="482"/>
      <c r="I82" s="525" t="s">
        <v>577</v>
      </c>
      <c r="J82" s="554">
        <v>4</v>
      </c>
      <c r="K82" s="483">
        <v>0</v>
      </c>
      <c r="L82" s="483">
        <v>0</v>
      </c>
      <c r="M82" s="483">
        <f t="shared" ref="M82:M83" si="143">SUM(J82:L82)</f>
        <v>4</v>
      </c>
      <c r="N82" s="483">
        <f t="shared" ref="N82:N83" si="144">M82*$N$7</f>
        <v>64</v>
      </c>
      <c r="O82" s="484">
        <f t="shared" ref="O82:O83" si="145">N82/$O$7</f>
        <v>4</v>
      </c>
      <c r="P82" s="483" t="s">
        <v>30</v>
      </c>
      <c r="Q82" s="485">
        <f t="shared" ref="Q82:Q83" si="146">+((J82+K82))/D82</f>
        <v>0.8</v>
      </c>
      <c r="R82" s="483">
        <v>100</v>
      </c>
      <c r="S82" s="570" t="s">
        <v>30</v>
      </c>
      <c r="T82" s="129"/>
      <c r="U82" s="453"/>
      <c r="V82" s="453"/>
      <c r="X82" s="453"/>
    </row>
    <row r="83" spans="1:24" s="452" customFormat="1" ht="30">
      <c r="A83" s="481" t="s">
        <v>151</v>
      </c>
      <c r="B83" s="482">
        <v>10543</v>
      </c>
      <c r="C83" s="526" t="s">
        <v>573</v>
      </c>
      <c r="D83" s="505">
        <v>5</v>
      </c>
      <c r="E83" s="483">
        <f>D83*$N$7</f>
        <v>80</v>
      </c>
      <c r="F83" s="484">
        <f>E83/$O$7</f>
        <v>5</v>
      </c>
      <c r="G83" s="481" t="s">
        <v>151</v>
      </c>
      <c r="H83" s="482"/>
      <c r="I83" s="525" t="s">
        <v>578</v>
      </c>
      <c r="J83" s="554">
        <v>4</v>
      </c>
      <c r="K83" s="483">
        <v>0</v>
      </c>
      <c r="L83" s="483">
        <v>0</v>
      </c>
      <c r="M83" s="483">
        <f t="shared" si="143"/>
        <v>4</v>
      </c>
      <c r="N83" s="483">
        <f t="shared" si="144"/>
        <v>64</v>
      </c>
      <c r="O83" s="484">
        <f t="shared" si="145"/>
        <v>4</v>
      </c>
      <c r="P83" s="483" t="s">
        <v>30</v>
      </c>
      <c r="Q83" s="485">
        <f t="shared" si="146"/>
        <v>0.8</v>
      </c>
      <c r="R83" s="483">
        <v>100</v>
      </c>
      <c r="S83" s="570" t="s">
        <v>30</v>
      </c>
      <c r="T83" s="129"/>
      <c r="U83" s="453"/>
      <c r="V83" s="453"/>
      <c r="X83" s="453"/>
    </row>
    <row r="84" spans="1:24" s="452" customFormat="1" ht="30">
      <c r="A84" s="481" t="s">
        <v>151</v>
      </c>
      <c r="B84" s="482">
        <v>10303</v>
      </c>
      <c r="C84" s="526" t="s">
        <v>574</v>
      </c>
      <c r="D84" s="505">
        <v>16</v>
      </c>
      <c r="E84" s="483">
        <f>D84*$N$7</f>
        <v>256</v>
      </c>
      <c r="F84" s="484">
        <f>E84/$O$7</f>
        <v>16</v>
      </c>
      <c r="G84" s="481" t="s">
        <v>151</v>
      </c>
      <c r="H84" s="482"/>
      <c r="I84" s="525" t="s">
        <v>604</v>
      </c>
      <c r="J84" s="554">
        <v>0</v>
      </c>
      <c r="K84" s="483">
        <v>28</v>
      </c>
      <c r="L84" s="483">
        <v>0</v>
      </c>
      <c r="M84" s="483">
        <f t="shared" ref="M84" si="147">SUM(J84:L84)</f>
        <v>28</v>
      </c>
      <c r="N84" s="483">
        <f t="shared" ref="N84" si="148">M84*$N$7</f>
        <v>448</v>
      </c>
      <c r="O84" s="484">
        <f t="shared" ref="O84" si="149">N84/$O$7</f>
        <v>28</v>
      </c>
      <c r="P84" s="483" t="s">
        <v>30</v>
      </c>
      <c r="Q84" s="485">
        <f t="shared" ref="Q84" si="150">+((J84+K84))/D84</f>
        <v>1.75</v>
      </c>
      <c r="R84" s="483">
        <v>100</v>
      </c>
      <c r="S84" s="570" t="s">
        <v>30</v>
      </c>
      <c r="T84" s="129"/>
      <c r="U84" s="453"/>
      <c r="V84" s="453"/>
      <c r="X84" s="453"/>
    </row>
    <row r="85" spans="1:24" s="452" customFormat="1" ht="15">
      <c r="A85" s="481" t="s">
        <v>151</v>
      </c>
      <c r="B85" s="482">
        <v>10514</v>
      </c>
      <c r="C85" s="526" t="s">
        <v>566</v>
      </c>
      <c r="D85" s="505">
        <v>2</v>
      </c>
      <c r="E85" s="483">
        <f t="shared" si="0"/>
        <v>32</v>
      </c>
      <c r="F85" s="484">
        <f t="shared" si="1"/>
        <v>2</v>
      </c>
      <c r="G85" s="481"/>
      <c r="H85" s="482"/>
      <c r="I85" s="525"/>
      <c r="J85" s="554"/>
      <c r="K85" s="483"/>
      <c r="L85" s="483"/>
      <c r="M85" s="483"/>
      <c r="N85" s="483"/>
      <c r="O85" s="484"/>
      <c r="P85" s="483"/>
      <c r="Q85" s="485"/>
      <c r="R85" s="483"/>
      <c r="S85" s="570"/>
      <c r="T85" s="129"/>
      <c r="U85" s="453"/>
      <c r="V85" s="453"/>
      <c r="X85" s="453"/>
    </row>
    <row r="86" spans="1:24" s="452" customFormat="1" ht="15" customHeight="1">
      <c r="A86" s="481" t="s">
        <v>151</v>
      </c>
      <c r="B86" s="482"/>
      <c r="C86" s="526" t="s">
        <v>598</v>
      </c>
      <c r="D86" s="505">
        <v>2</v>
      </c>
      <c r="E86" s="483">
        <f t="shared" si="0"/>
        <v>32</v>
      </c>
      <c r="F86" s="484">
        <f t="shared" si="1"/>
        <v>2</v>
      </c>
      <c r="G86" s="481"/>
      <c r="H86" s="482"/>
      <c r="I86" s="525"/>
      <c r="J86" s="554"/>
      <c r="K86" s="483"/>
      <c r="L86" s="483"/>
      <c r="M86" s="483"/>
      <c r="N86" s="483"/>
      <c r="O86" s="484"/>
      <c r="P86" s="483"/>
      <c r="Q86" s="485"/>
      <c r="R86" s="483"/>
      <c r="S86" s="570"/>
      <c r="T86" s="129"/>
      <c r="U86" s="453"/>
      <c r="V86" s="453"/>
      <c r="X86" s="453"/>
    </row>
    <row r="87" spans="1:24" s="452" customFormat="1" ht="15">
      <c r="A87" s="481" t="s">
        <v>151</v>
      </c>
      <c r="B87" s="482">
        <v>10538</v>
      </c>
      <c r="C87" s="526" t="s">
        <v>567</v>
      </c>
      <c r="D87" s="505">
        <v>2</v>
      </c>
      <c r="E87" s="483">
        <f t="shared" si="0"/>
        <v>32</v>
      </c>
      <c r="F87" s="484">
        <f t="shared" si="1"/>
        <v>2</v>
      </c>
      <c r="G87" s="481"/>
      <c r="H87" s="482"/>
      <c r="I87" s="525"/>
      <c r="J87" s="554"/>
      <c r="K87" s="483"/>
      <c r="L87" s="483"/>
      <c r="M87" s="483"/>
      <c r="N87" s="483"/>
      <c r="O87" s="484"/>
      <c r="P87" s="483"/>
      <c r="Q87" s="485"/>
      <c r="R87" s="483"/>
      <c r="S87" s="570"/>
      <c r="T87" s="129"/>
      <c r="U87" s="453"/>
      <c r="V87" s="453"/>
      <c r="X87" s="453"/>
    </row>
    <row r="88" spans="1:24" s="452" customFormat="1" ht="15">
      <c r="A88" s="481" t="s">
        <v>151</v>
      </c>
      <c r="B88" s="482">
        <v>7405</v>
      </c>
      <c r="C88" s="526" t="s">
        <v>569</v>
      </c>
      <c r="D88" s="505">
        <v>2</v>
      </c>
      <c r="E88" s="483">
        <f t="shared" si="0"/>
        <v>32</v>
      </c>
      <c r="F88" s="484">
        <f t="shared" si="1"/>
        <v>2</v>
      </c>
      <c r="G88" s="481"/>
      <c r="H88" s="482"/>
      <c r="I88" s="525"/>
      <c r="J88" s="554"/>
      <c r="K88" s="483"/>
      <c r="L88" s="483"/>
      <c r="M88" s="483"/>
      <c r="N88" s="483"/>
      <c r="O88" s="484"/>
      <c r="P88" s="483"/>
      <c r="Q88" s="485"/>
      <c r="R88" s="483"/>
      <c r="S88" s="570"/>
      <c r="T88" s="129"/>
      <c r="U88" s="453"/>
      <c r="V88" s="453"/>
      <c r="X88" s="453"/>
    </row>
    <row r="89" spans="1:24" s="452" customFormat="1" ht="15">
      <c r="A89" s="481" t="s">
        <v>151</v>
      </c>
      <c r="B89" s="482">
        <v>10546</v>
      </c>
      <c r="C89" s="526" t="s">
        <v>570</v>
      </c>
      <c r="D89" s="505">
        <v>3</v>
      </c>
      <c r="E89" s="483">
        <f t="shared" si="0"/>
        <v>48</v>
      </c>
      <c r="F89" s="484">
        <f t="shared" si="1"/>
        <v>3</v>
      </c>
      <c r="G89" s="481"/>
      <c r="H89" s="482"/>
      <c r="I89" s="525"/>
      <c r="J89" s="554"/>
      <c r="K89" s="483"/>
      <c r="L89" s="483"/>
      <c r="M89" s="483"/>
      <c r="N89" s="483"/>
      <c r="O89" s="484"/>
      <c r="P89" s="483"/>
      <c r="Q89" s="485"/>
      <c r="R89" s="483"/>
      <c r="S89" s="570"/>
      <c r="T89" s="129"/>
      <c r="U89" s="453"/>
      <c r="V89" s="453"/>
      <c r="X89" s="453"/>
    </row>
    <row r="90" spans="1:24" s="452" customFormat="1" ht="15">
      <c r="A90" s="481" t="s">
        <v>151</v>
      </c>
      <c r="B90" s="482">
        <v>10526</v>
      </c>
      <c r="C90" s="526" t="s">
        <v>571</v>
      </c>
      <c r="D90" s="505">
        <v>4</v>
      </c>
      <c r="E90" s="483">
        <f t="shared" si="0"/>
        <v>64</v>
      </c>
      <c r="F90" s="484">
        <f t="shared" si="1"/>
        <v>4</v>
      </c>
      <c r="G90" s="481"/>
      <c r="H90" s="482"/>
      <c r="I90" s="525"/>
      <c r="J90" s="554"/>
      <c r="K90" s="483"/>
      <c r="L90" s="483"/>
      <c r="M90" s="483"/>
      <c r="N90" s="483"/>
      <c r="O90" s="484"/>
      <c r="P90" s="483"/>
      <c r="Q90" s="485"/>
      <c r="R90" s="483"/>
      <c r="S90" s="570"/>
      <c r="T90" s="129"/>
      <c r="U90" s="453"/>
      <c r="V90" s="453"/>
      <c r="X90" s="453"/>
    </row>
    <row r="91" spans="1:24" s="452" customFormat="1" ht="30">
      <c r="A91" s="456"/>
      <c r="B91" s="454"/>
      <c r="C91" s="538"/>
      <c r="D91" s="455"/>
      <c r="E91" s="152"/>
      <c r="F91" s="212"/>
      <c r="G91" s="456" t="s">
        <v>170</v>
      </c>
      <c r="H91" s="454"/>
      <c r="I91" s="545" t="s">
        <v>586</v>
      </c>
      <c r="J91" s="152">
        <v>4</v>
      </c>
      <c r="K91" s="152">
        <v>0</v>
      </c>
      <c r="L91" s="152">
        <v>0</v>
      </c>
      <c r="M91" s="152">
        <f t="shared" ref="M91" si="151">SUM(J91:L91)</f>
        <v>4</v>
      </c>
      <c r="N91" s="152">
        <f t="shared" ref="N91" si="152">M91*$N$7</f>
        <v>64</v>
      </c>
      <c r="O91" s="152">
        <f t="shared" ref="O91" si="153">N91/$O$7</f>
        <v>4</v>
      </c>
      <c r="P91" s="152" t="s">
        <v>46</v>
      </c>
      <c r="Q91" s="451">
        <v>0</v>
      </c>
      <c r="R91" s="152">
        <v>0</v>
      </c>
      <c r="S91" s="568" t="s">
        <v>46</v>
      </c>
      <c r="T91" s="129" t="s">
        <v>279</v>
      </c>
      <c r="U91" s="453"/>
      <c r="V91" s="453"/>
      <c r="X91" s="453"/>
    </row>
    <row r="92" spans="1:24" s="452" customFormat="1" ht="15">
      <c r="A92" s="456"/>
      <c r="B92" s="454"/>
      <c r="C92" s="538"/>
      <c r="D92" s="455"/>
      <c r="E92" s="152"/>
      <c r="F92" s="212"/>
      <c r="G92" s="456" t="s">
        <v>170</v>
      </c>
      <c r="H92" s="454"/>
      <c r="I92" s="545" t="s">
        <v>587</v>
      </c>
      <c r="J92" s="152">
        <v>4</v>
      </c>
      <c r="K92" s="152">
        <v>0</v>
      </c>
      <c r="L92" s="152">
        <v>0</v>
      </c>
      <c r="M92" s="152">
        <f t="shared" ref="M92" si="154">SUM(J92:L92)</f>
        <v>4</v>
      </c>
      <c r="N92" s="152">
        <f t="shared" ref="N92" si="155">M92*$N$7</f>
        <v>64</v>
      </c>
      <c r="O92" s="152">
        <f t="shared" ref="O92" si="156">N92/$O$7</f>
        <v>4</v>
      </c>
      <c r="P92" s="152" t="s">
        <v>46</v>
      </c>
      <c r="Q92" s="451">
        <v>0</v>
      </c>
      <c r="R92" s="152">
        <v>0</v>
      </c>
      <c r="S92" s="568" t="s">
        <v>46</v>
      </c>
      <c r="T92" s="129" t="s">
        <v>279</v>
      </c>
      <c r="U92" s="453"/>
      <c r="V92" s="453"/>
      <c r="X92" s="453"/>
    </row>
    <row r="93" spans="1:24" s="452" customFormat="1" ht="15">
      <c r="A93" s="456"/>
      <c r="B93" s="454"/>
      <c r="C93" s="538"/>
      <c r="D93" s="455"/>
      <c r="E93" s="152"/>
      <c r="F93" s="212"/>
      <c r="G93" s="456" t="s">
        <v>170</v>
      </c>
      <c r="H93" s="454"/>
      <c r="I93" s="545" t="s">
        <v>588</v>
      </c>
      <c r="J93" s="152">
        <v>4</v>
      </c>
      <c r="K93" s="152">
        <v>0</v>
      </c>
      <c r="L93" s="152">
        <v>0</v>
      </c>
      <c r="M93" s="152">
        <f t="shared" ref="M93" si="157">SUM(J93:L93)</f>
        <v>4</v>
      </c>
      <c r="N93" s="152">
        <f t="shared" ref="N93" si="158">M93*$N$7</f>
        <v>64</v>
      </c>
      <c r="O93" s="152">
        <f t="shared" ref="O93" si="159">N93/$O$7</f>
        <v>4</v>
      </c>
      <c r="P93" s="152" t="s">
        <v>46</v>
      </c>
      <c r="Q93" s="451">
        <v>0</v>
      </c>
      <c r="R93" s="152">
        <v>0</v>
      </c>
      <c r="S93" s="568" t="s">
        <v>46</v>
      </c>
      <c r="T93" s="129" t="s">
        <v>279</v>
      </c>
      <c r="U93" s="453"/>
      <c r="V93" s="453"/>
      <c r="X93" s="453"/>
    </row>
    <row r="94" spans="1:24" s="452" customFormat="1" ht="15">
      <c r="A94" s="456" t="s">
        <v>135</v>
      </c>
      <c r="B94" s="454">
        <v>10518</v>
      </c>
      <c r="C94" s="522" t="s">
        <v>554</v>
      </c>
      <c r="D94" s="503">
        <v>3</v>
      </c>
      <c r="E94" s="152">
        <f>D94*$N$7</f>
        <v>48</v>
      </c>
      <c r="F94" s="212">
        <f>E94/$O$7</f>
        <v>3</v>
      </c>
      <c r="G94" s="456" t="s">
        <v>170</v>
      </c>
      <c r="H94" s="454"/>
      <c r="I94" s="545" t="s">
        <v>589</v>
      </c>
      <c r="J94" s="152">
        <v>4</v>
      </c>
      <c r="K94" s="152">
        <v>0</v>
      </c>
      <c r="L94" s="152">
        <v>0</v>
      </c>
      <c r="M94" s="152">
        <f t="shared" ref="M94" si="160">SUM(J94:L94)</f>
        <v>4</v>
      </c>
      <c r="N94" s="152">
        <f t="shared" ref="N94" si="161">M94*$N$7</f>
        <v>64</v>
      </c>
      <c r="O94" s="152">
        <f t="shared" ref="O94" si="162">N94/$O$7</f>
        <v>4</v>
      </c>
      <c r="P94" s="152" t="s">
        <v>46</v>
      </c>
      <c r="Q94" s="451">
        <f t="shared" ref="Q94" si="163">+((J94+K94))/D94</f>
        <v>1.3333333333333333</v>
      </c>
      <c r="R94" s="152">
        <v>80</v>
      </c>
      <c r="S94" s="568" t="s">
        <v>30</v>
      </c>
      <c r="T94" s="129"/>
      <c r="U94" s="453"/>
      <c r="V94" s="453"/>
      <c r="X94" s="453"/>
    </row>
    <row r="95" spans="1:24" s="452" customFormat="1" ht="15">
      <c r="A95" s="456"/>
      <c r="B95" s="454"/>
      <c r="C95" s="538"/>
      <c r="D95" s="455"/>
      <c r="E95" s="152"/>
      <c r="F95" s="212"/>
      <c r="G95" s="456" t="s">
        <v>170</v>
      </c>
      <c r="H95" s="454"/>
      <c r="I95" s="545" t="s">
        <v>591</v>
      </c>
      <c r="J95" s="152">
        <v>0</v>
      </c>
      <c r="K95" s="152">
        <v>16</v>
      </c>
      <c r="L95" s="152">
        <v>0</v>
      </c>
      <c r="M95" s="152">
        <f t="shared" ref="M95" si="164">SUM(J95:L95)</f>
        <v>16</v>
      </c>
      <c r="N95" s="152">
        <f t="shared" ref="N95" si="165">M95*$N$7</f>
        <v>256</v>
      </c>
      <c r="O95" s="152">
        <f t="shared" ref="O95" si="166">N95/$O$7</f>
        <v>16</v>
      </c>
      <c r="P95" s="152" t="s">
        <v>46</v>
      </c>
      <c r="Q95" s="451">
        <v>0</v>
      </c>
      <c r="R95" s="152">
        <v>0</v>
      </c>
      <c r="S95" s="568" t="s">
        <v>46</v>
      </c>
      <c r="T95" s="129" t="s">
        <v>279</v>
      </c>
      <c r="U95" s="453"/>
      <c r="V95" s="453"/>
      <c r="X95" s="453"/>
    </row>
    <row r="96" spans="1:24" s="452" customFormat="1" ht="15">
      <c r="A96" s="456" t="s">
        <v>170</v>
      </c>
      <c r="B96" s="454">
        <v>10548</v>
      </c>
      <c r="C96" s="538" t="s">
        <v>583</v>
      </c>
      <c r="D96" s="455">
        <v>8</v>
      </c>
      <c r="E96" s="152">
        <f>D96*$N$7</f>
        <v>128</v>
      </c>
      <c r="F96" s="212">
        <f>E96/$O$7</f>
        <v>8</v>
      </c>
      <c r="G96" s="456" t="s">
        <v>170</v>
      </c>
      <c r="H96" s="454"/>
      <c r="I96" s="545" t="s">
        <v>590</v>
      </c>
      <c r="J96" s="556">
        <v>2.5</v>
      </c>
      <c r="K96" s="152">
        <v>4</v>
      </c>
      <c r="L96" s="152">
        <v>0</v>
      </c>
      <c r="M96" s="152">
        <f t="shared" ref="M96" si="167">SUM(J96:L96)</f>
        <v>6.5</v>
      </c>
      <c r="N96" s="152">
        <f t="shared" ref="N96" si="168">M96*$N$7</f>
        <v>104</v>
      </c>
      <c r="O96" s="152">
        <f t="shared" ref="O96" si="169">N96/$O$7</f>
        <v>6.5</v>
      </c>
      <c r="P96" s="152" t="s">
        <v>30</v>
      </c>
      <c r="Q96" s="451">
        <f t="shared" ref="Q96" si="170">+((J96+K96))/D96</f>
        <v>0.8125</v>
      </c>
      <c r="R96" s="152">
        <v>100</v>
      </c>
      <c r="S96" s="568" t="s">
        <v>30</v>
      </c>
      <c r="T96" s="129"/>
      <c r="U96" s="453"/>
      <c r="V96" s="453"/>
      <c r="X96" s="453"/>
    </row>
    <row r="97" spans="1:24" s="452" customFormat="1" ht="15">
      <c r="A97" s="456" t="s">
        <v>170</v>
      </c>
      <c r="B97" s="454">
        <v>10304</v>
      </c>
      <c r="C97" s="538" t="s">
        <v>585</v>
      </c>
      <c r="D97" s="455">
        <v>14</v>
      </c>
      <c r="E97" s="152">
        <f t="shared" ref="E97" si="171">D97*$N$7</f>
        <v>224</v>
      </c>
      <c r="F97" s="212">
        <f t="shared" ref="F97" si="172">E97/$O$7</f>
        <v>14</v>
      </c>
      <c r="G97" s="456" t="s">
        <v>170</v>
      </c>
      <c r="H97" s="454"/>
      <c r="I97" s="545" t="s">
        <v>590</v>
      </c>
      <c r="J97" s="558">
        <v>0</v>
      </c>
      <c r="K97" s="152">
        <v>13</v>
      </c>
      <c r="L97" s="152">
        <f t="shared" ref="L97" si="173">J97*$J$7*0.5</f>
        <v>0</v>
      </c>
      <c r="M97" s="152">
        <f t="shared" ref="M97" si="174">SUM(J97:L97)</f>
        <v>13</v>
      </c>
      <c r="N97" s="152">
        <f t="shared" ref="N97" si="175">M97*$N$7</f>
        <v>208</v>
      </c>
      <c r="O97" s="152">
        <f t="shared" ref="O97" si="176">N97/$O$7</f>
        <v>13</v>
      </c>
      <c r="P97" s="152" t="s">
        <v>30</v>
      </c>
      <c r="Q97" s="451">
        <f t="shared" ref="Q97" si="177">+((J97+K97))/D97</f>
        <v>0.9285714285714286</v>
      </c>
      <c r="R97" s="152">
        <v>100</v>
      </c>
      <c r="S97" s="568" t="s">
        <v>30</v>
      </c>
      <c r="T97" s="129"/>
      <c r="U97" s="453"/>
      <c r="V97" s="453"/>
      <c r="X97" s="453"/>
    </row>
    <row r="98" spans="1:24" s="452" customFormat="1" ht="15">
      <c r="A98" s="456" t="s">
        <v>170</v>
      </c>
      <c r="B98" s="454">
        <v>7406</v>
      </c>
      <c r="C98" s="538" t="s">
        <v>581</v>
      </c>
      <c r="D98" s="516">
        <v>2</v>
      </c>
      <c r="E98" s="152">
        <f t="shared" si="0"/>
        <v>32</v>
      </c>
      <c r="F98" s="212">
        <f t="shared" si="1"/>
        <v>2</v>
      </c>
      <c r="G98" s="456"/>
      <c r="H98" s="454"/>
      <c r="I98" s="545"/>
      <c r="J98" s="558"/>
      <c r="K98" s="152"/>
      <c r="L98" s="152"/>
      <c r="M98" s="152"/>
      <c r="N98" s="152"/>
      <c r="O98" s="152"/>
      <c r="P98" s="152"/>
      <c r="Q98" s="451"/>
      <c r="R98" s="152"/>
      <c r="S98" s="568"/>
      <c r="T98" s="129"/>
      <c r="U98" s="453"/>
      <c r="V98" s="453"/>
      <c r="X98" s="453"/>
    </row>
    <row r="99" spans="1:24" s="452" customFormat="1" ht="15">
      <c r="A99" s="456" t="s">
        <v>170</v>
      </c>
      <c r="B99" s="454">
        <v>10527</v>
      </c>
      <c r="C99" s="538" t="s">
        <v>582</v>
      </c>
      <c r="D99" s="516">
        <v>4</v>
      </c>
      <c r="E99" s="152">
        <f t="shared" si="0"/>
        <v>64</v>
      </c>
      <c r="F99" s="212">
        <f t="shared" si="1"/>
        <v>4</v>
      </c>
      <c r="G99" s="456"/>
      <c r="H99" s="454"/>
      <c r="I99" s="545"/>
      <c r="J99" s="558"/>
      <c r="K99" s="152"/>
      <c r="L99" s="152"/>
      <c r="M99" s="152"/>
      <c r="N99" s="152"/>
      <c r="O99" s="152"/>
      <c r="P99" s="152"/>
      <c r="Q99" s="451"/>
      <c r="R99" s="152"/>
      <c r="S99" s="568"/>
      <c r="T99" s="129"/>
      <c r="U99" s="453"/>
      <c r="V99" s="453"/>
      <c r="X99" s="453"/>
    </row>
    <row r="100" spans="1:24" s="452" customFormat="1" ht="15">
      <c r="A100" s="456" t="s">
        <v>170</v>
      </c>
      <c r="B100" s="454">
        <v>10544</v>
      </c>
      <c r="C100" s="538" t="s">
        <v>584</v>
      </c>
      <c r="D100" s="455">
        <v>2</v>
      </c>
      <c r="E100" s="152">
        <f t="shared" ref="E100" si="178">D100*$N$7</f>
        <v>32</v>
      </c>
      <c r="F100" s="212">
        <f t="shared" ref="F100" si="179">E100/$O$7</f>
        <v>2</v>
      </c>
      <c r="G100" s="456"/>
      <c r="H100" s="454"/>
      <c r="I100" s="544"/>
      <c r="J100" s="152"/>
      <c r="K100" s="152"/>
      <c r="L100" s="152"/>
      <c r="M100" s="152"/>
      <c r="N100" s="152"/>
      <c r="O100" s="152"/>
      <c r="P100" s="152"/>
      <c r="Q100" s="457"/>
      <c r="R100" s="152"/>
      <c r="S100" s="573"/>
      <c r="T100" s="129"/>
      <c r="U100" s="453"/>
      <c r="V100" s="453"/>
      <c r="X100" s="453"/>
    </row>
    <row r="101" spans="1:24" s="452" customFormat="1" ht="15">
      <c r="A101" s="489"/>
      <c r="B101" s="490"/>
      <c r="C101" s="539"/>
      <c r="D101" s="491">
        <f>SUM(D9:D100)</f>
        <v>367</v>
      </c>
      <c r="E101" s="491"/>
      <c r="F101" s="491"/>
      <c r="G101" s="489"/>
      <c r="H101" s="490"/>
      <c r="I101" s="546"/>
      <c r="J101" s="491"/>
      <c r="K101" s="491"/>
      <c r="L101" s="491"/>
      <c r="M101" s="491"/>
      <c r="N101" s="487">
        <f>SUM(N9:N100)</f>
        <v>7560</v>
      </c>
      <c r="O101" s="487"/>
      <c r="P101" s="492"/>
      <c r="Q101" s="488"/>
      <c r="R101" s="492"/>
      <c r="S101" s="493"/>
      <c r="T101" s="243"/>
      <c r="U101" s="453"/>
      <c r="V101" s="453"/>
      <c r="X101" s="453"/>
    </row>
    <row r="102" spans="1:24" s="458" customFormat="1" ht="15">
      <c r="C102" s="517"/>
      <c r="D102" s="467"/>
      <c r="I102" s="517"/>
      <c r="J102" s="492"/>
      <c r="K102" s="489"/>
      <c r="L102" s="559"/>
      <c r="M102" s="469"/>
      <c r="N102" s="469"/>
      <c r="O102" s="469"/>
      <c r="P102" s="468"/>
      <c r="Q102" s="468"/>
      <c r="R102" s="468"/>
      <c r="T102" s="548"/>
      <c r="X102" s="37"/>
    </row>
    <row r="103" spans="1:24" ht="15">
      <c r="C103" s="605" t="s">
        <v>203</v>
      </c>
      <c r="D103" s="605"/>
      <c r="E103" s="605"/>
      <c r="H103" s="605" t="s">
        <v>204</v>
      </c>
      <c r="I103" s="605"/>
      <c r="J103" s="605"/>
      <c r="K103" s="560"/>
      <c r="L103" s="606" t="s">
        <v>205</v>
      </c>
      <c r="M103" s="606"/>
      <c r="N103" s="606"/>
      <c r="O103" s="606"/>
      <c r="P103" s="470"/>
      <c r="Q103" s="471"/>
      <c r="R103" s="470"/>
    </row>
    <row r="104" spans="1:24">
      <c r="H104" s="603"/>
      <c r="I104" s="603"/>
      <c r="J104" s="603"/>
      <c r="K104" s="603"/>
      <c r="M104" s="603"/>
      <c r="N104" s="603"/>
      <c r="O104" s="603"/>
      <c r="P104" s="460"/>
      <c r="Q104" s="460"/>
      <c r="R104" s="460"/>
    </row>
    <row r="105" spans="1:24">
      <c r="M105" s="473" t="s">
        <v>206</v>
      </c>
      <c r="N105" s="604"/>
      <c r="O105" s="604"/>
      <c r="P105" s="470"/>
      <c r="Q105" s="470"/>
      <c r="R105" s="470"/>
    </row>
  </sheetData>
  <mergeCells count="19">
    <mergeCell ref="A6:A8"/>
    <mergeCell ref="B6:C7"/>
    <mergeCell ref="D6:F6"/>
    <mergeCell ref="G6:G8"/>
    <mergeCell ref="H6:I7"/>
    <mergeCell ref="P6:S7"/>
    <mergeCell ref="C103:E103"/>
    <mergeCell ref="H103:J103"/>
    <mergeCell ref="L103:O103"/>
    <mergeCell ref="C2:O2"/>
    <mergeCell ref="B4:F4"/>
    <mergeCell ref="H4:O4"/>
    <mergeCell ref="B5:F5"/>
    <mergeCell ref="H5:O5"/>
    <mergeCell ref="H104:K104"/>
    <mergeCell ref="M104:O104"/>
    <mergeCell ref="N105:O105"/>
    <mergeCell ref="J6:L6"/>
    <mergeCell ref="M6:O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1"/>
  <sheetViews>
    <sheetView zoomScale="66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1.42578125" defaultRowHeight="12.75"/>
  <cols>
    <col min="1" max="1" width="14.5703125" style="1" customWidth="1"/>
    <col min="2" max="2" width="12.85546875" style="1" customWidth="1"/>
    <col min="3" max="3" width="48.5703125" style="1" customWidth="1"/>
    <col min="4" max="4" width="18" style="1" customWidth="1"/>
    <col min="5" max="5" width="18.42578125" style="1" customWidth="1"/>
    <col min="6" max="6" width="15" style="1" customWidth="1"/>
    <col min="7" max="7" width="23.140625" style="1" customWidth="1"/>
    <col min="8" max="8" width="17.85546875" style="1" customWidth="1"/>
    <col min="9" max="9" width="49.5703125" style="1" customWidth="1"/>
    <col min="10" max="10" width="14.28515625" style="1" customWidth="1"/>
    <col min="11" max="11" width="16.85546875" style="1" customWidth="1"/>
    <col min="12" max="12" width="13.28515625" style="1" customWidth="1"/>
    <col min="13" max="13" width="15.85546875" style="1" customWidth="1"/>
    <col min="14" max="14" width="15.140625" style="1" customWidth="1"/>
    <col min="15" max="15" width="13.42578125" style="1" customWidth="1"/>
    <col min="16" max="16" width="14.42578125" style="1" customWidth="1"/>
    <col min="17" max="17" width="13" style="1" customWidth="1"/>
    <col min="18" max="18" width="15.28515625" style="1" customWidth="1"/>
    <col min="19" max="16384" width="11.42578125" style="1"/>
  </cols>
  <sheetData>
    <row r="1" spans="1:24" ht="15">
      <c r="B1"/>
      <c r="C1"/>
    </row>
    <row r="2" spans="1:24" ht="21">
      <c r="C2" s="591" t="s">
        <v>273</v>
      </c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3"/>
      <c r="Q2" s="3"/>
      <c r="R2" s="3"/>
    </row>
    <row r="3" spans="1:24" ht="13.5" thickBot="1"/>
    <row r="4" spans="1:24" s="7" customFormat="1" ht="24.95" customHeight="1">
      <c r="A4" s="4" t="s">
        <v>1</v>
      </c>
      <c r="B4" s="608" t="s">
        <v>2</v>
      </c>
      <c r="C4" s="608"/>
      <c r="D4" s="608"/>
      <c r="E4" s="608"/>
      <c r="F4" s="609"/>
      <c r="G4" s="4" t="s">
        <v>1</v>
      </c>
      <c r="H4" s="594" t="s">
        <v>3</v>
      </c>
      <c r="I4" s="594"/>
      <c r="J4" s="594"/>
      <c r="K4" s="594"/>
      <c r="L4" s="594"/>
      <c r="M4" s="594"/>
      <c r="N4" s="594"/>
      <c r="O4" s="595"/>
      <c r="P4" s="5"/>
      <c r="Q4" s="5"/>
      <c r="R4" s="5"/>
      <c r="S4" s="6"/>
    </row>
    <row r="5" spans="1:24" s="7" customFormat="1" ht="42" customHeight="1">
      <c r="A5" s="8" t="s">
        <v>4</v>
      </c>
      <c r="B5" s="596" t="s">
        <v>5</v>
      </c>
      <c r="C5" s="596"/>
      <c r="D5" s="596"/>
      <c r="E5" s="596"/>
      <c r="F5" s="597"/>
      <c r="G5" s="8" t="s">
        <v>6</v>
      </c>
      <c r="H5" s="598" t="s">
        <v>7</v>
      </c>
      <c r="I5" s="598"/>
      <c r="J5" s="598"/>
      <c r="K5" s="598"/>
      <c r="L5" s="598"/>
      <c r="M5" s="598"/>
      <c r="N5" s="598"/>
      <c r="O5" s="599"/>
      <c r="P5" s="9"/>
      <c r="Q5" s="9"/>
      <c r="R5" s="9"/>
      <c r="S5" s="10"/>
    </row>
    <row r="6" spans="1:24" ht="33" customHeight="1">
      <c r="A6" s="576" t="s">
        <v>8</v>
      </c>
      <c r="B6" s="579" t="s">
        <v>9</v>
      </c>
      <c r="C6" s="579"/>
      <c r="D6" s="580" t="s">
        <v>10</v>
      </c>
      <c r="E6" s="580"/>
      <c r="F6" s="581"/>
      <c r="G6" s="576" t="s">
        <v>8</v>
      </c>
      <c r="H6" s="582" t="s">
        <v>9</v>
      </c>
      <c r="I6" s="582"/>
      <c r="J6" s="602" t="s">
        <v>11</v>
      </c>
      <c r="K6" s="602"/>
      <c r="L6" s="602"/>
      <c r="M6" s="580" t="s">
        <v>10</v>
      </c>
      <c r="N6" s="580"/>
      <c r="O6" s="581"/>
      <c r="P6" s="583" t="s">
        <v>12</v>
      </c>
      <c r="Q6" s="584"/>
      <c r="R6" s="584"/>
      <c r="S6" s="585"/>
    </row>
    <row r="7" spans="1:24" ht="15" customHeight="1">
      <c r="A7" s="577"/>
      <c r="B7" s="579"/>
      <c r="C7" s="579"/>
      <c r="D7" s="15"/>
      <c r="E7" s="12">
        <v>16</v>
      </c>
      <c r="F7" s="13">
        <v>16</v>
      </c>
      <c r="G7" s="577"/>
      <c r="H7" s="582"/>
      <c r="I7" s="582"/>
      <c r="J7" s="12">
        <v>1.5</v>
      </c>
      <c r="K7" s="12">
        <f>1-L7</f>
        <v>0.5</v>
      </c>
      <c r="L7" s="14">
        <v>0.5</v>
      </c>
      <c r="M7" s="15"/>
      <c r="N7" s="16">
        <v>16</v>
      </c>
      <c r="O7" s="17">
        <v>16</v>
      </c>
      <c r="P7" s="586"/>
      <c r="Q7" s="587"/>
      <c r="R7" s="587"/>
      <c r="S7" s="588"/>
    </row>
    <row r="8" spans="1:24" ht="54.75" customHeight="1" thickBot="1">
      <c r="A8" s="578"/>
      <c r="B8" s="18" t="s">
        <v>13</v>
      </c>
      <c r="C8" s="18" t="s">
        <v>14</v>
      </c>
      <c r="D8" s="275" t="s">
        <v>15</v>
      </c>
      <c r="E8" s="275" t="s">
        <v>16</v>
      </c>
      <c r="F8" s="276" t="s">
        <v>17</v>
      </c>
      <c r="G8" s="578"/>
      <c r="H8" s="18" t="s">
        <v>13</v>
      </c>
      <c r="I8" s="18" t="s">
        <v>14</v>
      </c>
      <c r="J8" s="277" t="s">
        <v>18</v>
      </c>
      <c r="K8" s="277" t="s">
        <v>19</v>
      </c>
      <c r="L8" s="277" t="s">
        <v>20</v>
      </c>
      <c r="M8" s="20" t="s">
        <v>21</v>
      </c>
      <c r="N8" s="20" t="s">
        <v>16</v>
      </c>
      <c r="O8" s="21" t="s">
        <v>17</v>
      </c>
      <c r="P8" s="23" t="s">
        <v>22</v>
      </c>
      <c r="Q8" s="23" t="s">
        <v>23</v>
      </c>
      <c r="R8" s="23" t="s">
        <v>24</v>
      </c>
      <c r="S8" s="112" t="s">
        <v>25</v>
      </c>
    </row>
    <row r="9" spans="1:24" s="36" customFormat="1" ht="24.95" customHeight="1" thickBot="1">
      <c r="A9" s="25" t="s">
        <v>26</v>
      </c>
      <c r="B9" s="113">
        <v>6468</v>
      </c>
      <c r="C9" s="114" t="s">
        <v>274</v>
      </c>
      <c r="D9" s="115">
        <v>6</v>
      </c>
      <c r="E9" s="116">
        <v>96</v>
      </c>
      <c r="F9" s="117">
        <v>6</v>
      </c>
      <c r="G9" s="25" t="s">
        <v>26</v>
      </c>
      <c r="H9" s="118">
        <v>11867</v>
      </c>
      <c r="I9" s="119" t="s">
        <v>274</v>
      </c>
      <c r="J9" s="115">
        <v>7</v>
      </c>
      <c r="K9" s="120">
        <v>5</v>
      </c>
      <c r="L9" s="120">
        <v>5.5</v>
      </c>
      <c r="M9" s="120">
        <v>17.5</v>
      </c>
      <c r="N9" s="120">
        <v>280</v>
      </c>
      <c r="O9" s="121">
        <v>17.5</v>
      </c>
      <c r="P9" s="122" t="s">
        <v>30</v>
      </c>
      <c r="Q9" s="123">
        <f>+((J9+K9))/D9</f>
        <v>2</v>
      </c>
      <c r="R9" s="124">
        <v>0.56999999999999995</v>
      </c>
      <c r="S9" s="125" t="s">
        <v>30</v>
      </c>
      <c r="U9" s="37"/>
      <c r="V9" s="37"/>
      <c r="X9" s="37"/>
    </row>
    <row r="10" spans="1:24" s="36" customFormat="1" ht="24.95" customHeight="1" thickBot="1">
      <c r="A10" s="25" t="s">
        <v>26</v>
      </c>
      <c r="B10" s="126">
        <v>11202</v>
      </c>
      <c r="C10" s="127" t="s">
        <v>275</v>
      </c>
      <c r="D10" s="128">
        <v>4</v>
      </c>
      <c r="E10" s="129">
        <v>64</v>
      </c>
      <c r="F10" s="130">
        <v>4</v>
      </c>
      <c r="G10" s="25" t="s">
        <v>26</v>
      </c>
      <c r="H10" s="131">
        <v>12025</v>
      </c>
      <c r="I10" s="132" t="s">
        <v>276</v>
      </c>
      <c r="J10" s="115">
        <v>7</v>
      </c>
      <c r="K10" s="120">
        <v>5</v>
      </c>
      <c r="L10" s="120">
        <v>5.5</v>
      </c>
      <c r="M10" s="120">
        <v>17.5</v>
      </c>
      <c r="N10" s="120">
        <v>280</v>
      </c>
      <c r="O10" s="121">
        <v>17.5</v>
      </c>
      <c r="P10" s="122" t="s">
        <v>30</v>
      </c>
      <c r="Q10" s="123">
        <f t="shared" ref="Q10:Q87" si="0">+((J10+K10))/D10</f>
        <v>3</v>
      </c>
      <c r="R10" s="133">
        <v>0.83</v>
      </c>
      <c r="S10" s="125" t="s">
        <v>30</v>
      </c>
      <c r="U10" s="37"/>
      <c r="V10" s="37"/>
      <c r="X10" s="37"/>
    </row>
    <row r="11" spans="1:24" s="36" customFormat="1" ht="24.95" customHeight="1" thickBot="1">
      <c r="A11" s="25" t="s">
        <v>26</v>
      </c>
      <c r="B11" s="113">
        <v>6468</v>
      </c>
      <c r="C11" s="114" t="s">
        <v>274</v>
      </c>
      <c r="D11" s="128">
        <v>3</v>
      </c>
      <c r="E11" s="129">
        <v>48</v>
      </c>
      <c r="F11" s="130">
        <v>3</v>
      </c>
      <c r="G11" s="25" t="s">
        <v>26</v>
      </c>
      <c r="H11" s="131">
        <v>12026</v>
      </c>
      <c r="I11" s="132" t="s">
        <v>277</v>
      </c>
      <c r="J11" s="115">
        <v>7</v>
      </c>
      <c r="K11" s="120">
        <v>5</v>
      </c>
      <c r="L11" s="120">
        <v>5.5</v>
      </c>
      <c r="M11" s="120">
        <v>17.5</v>
      </c>
      <c r="N11" s="120">
        <v>280</v>
      </c>
      <c r="O11" s="121">
        <v>17.5</v>
      </c>
      <c r="P11" s="122" t="s">
        <v>30</v>
      </c>
      <c r="Q11" s="123">
        <f t="shared" si="0"/>
        <v>4</v>
      </c>
      <c r="R11" s="133">
        <v>0.82</v>
      </c>
      <c r="S11" s="125" t="s">
        <v>30</v>
      </c>
      <c r="U11" s="37"/>
      <c r="V11" s="37"/>
      <c r="X11" s="37"/>
    </row>
    <row r="12" spans="1:24" s="36" customFormat="1" ht="24.95" customHeight="1" thickBot="1">
      <c r="A12" s="25" t="s">
        <v>26</v>
      </c>
      <c r="B12" s="126"/>
      <c r="C12" s="127"/>
      <c r="D12" s="134"/>
      <c r="E12" s="33"/>
      <c r="F12" s="39"/>
      <c r="G12" s="25" t="s">
        <v>26</v>
      </c>
      <c r="H12" s="131">
        <v>12027</v>
      </c>
      <c r="I12" s="132" t="s">
        <v>278</v>
      </c>
      <c r="J12" s="115">
        <v>7</v>
      </c>
      <c r="K12" s="120">
        <v>5</v>
      </c>
      <c r="L12" s="120">
        <v>5.5</v>
      </c>
      <c r="M12" s="120">
        <v>17.5</v>
      </c>
      <c r="N12" s="120">
        <v>280</v>
      </c>
      <c r="O12" s="121">
        <v>17.5</v>
      </c>
      <c r="P12" s="122"/>
      <c r="Q12" s="123"/>
      <c r="R12" s="133"/>
      <c r="S12" s="125" t="s">
        <v>279</v>
      </c>
      <c r="U12" s="37"/>
      <c r="V12" s="37"/>
      <c r="X12" s="37"/>
    </row>
    <row r="13" spans="1:24" s="36" customFormat="1" ht="24.95" customHeight="1" thickBot="1">
      <c r="A13" s="25" t="s">
        <v>26</v>
      </c>
      <c r="B13" s="135"/>
      <c r="C13" s="127"/>
      <c r="D13" s="134"/>
      <c r="E13" s="33"/>
      <c r="F13" s="39"/>
      <c r="G13" s="25" t="s">
        <v>26</v>
      </c>
      <c r="H13" s="131">
        <v>12028</v>
      </c>
      <c r="I13" s="132" t="s">
        <v>280</v>
      </c>
      <c r="J13" s="115">
        <v>7</v>
      </c>
      <c r="K13" s="120">
        <v>5</v>
      </c>
      <c r="L13" s="120">
        <v>5.5</v>
      </c>
      <c r="M13" s="120">
        <v>17.5</v>
      </c>
      <c r="N13" s="120">
        <v>280</v>
      </c>
      <c r="O13" s="121">
        <v>17.5</v>
      </c>
      <c r="P13" s="122"/>
      <c r="Q13" s="123"/>
      <c r="R13" s="133"/>
      <c r="S13" s="125" t="s">
        <v>279</v>
      </c>
      <c r="U13" s="37"/>
      <c r="V13" s="37"/>
      <c r="X13" s="37"/>
    </row>
    <row r="14" spans="1:24" s="36" customFormat="1" ht="24.95" customHeight="1">
      <c r="A14" s="25" t="s">
        <v>26</v>
      </c>
      <c r="B14" s="38"/>
      <c r="C14" s="38"/>
      <c r="D14" s="33"/>
      <c r="E14" s="33"/>
      <c r="F14" s="39"/>
      <c r="G14" s="25" t="s">
        <v>26</v>
      </c>
      <c r="H14" s="136">
        <v>12029</v>
      </c>
      <c r="I14" s="132" t="s">
        <v>281</v>
      </c>
      <c r="J14" s="115">
        <v>7</v>
      </c>
      <c r="K14" s="120">
        <v>5</v>
      </c>
      <c r="L14" s="120">
        <v>5.5</v>
      </c>
      <c r="M14" s="120">
        <v>17.5</v>
      </c>
      <c r="N14" s="120">
        <v>280</v>
      </c>
      <c r="O14" s="121">
        <v>17.5</v>
      </c>
      <c r="P14" s="137"/>
      <c r="Q14" s="123"/>
      <c r="R14" s="133"/>
      <c r="S14" s="125" t="s">
        <v>279</v>
      </c>
      <c r="U14" s="37"/>
      <c r="V14" s="37"/>
      <c r="X14" s="37"/>
    </row>
    <row r="15" spans="1:24" s="36" customFormat="1" ht="24.95" customHeight="1">
      <c r="A15" s="25" t="s">
        <v>26</v>
      </c>
      <c r="B15" s="138">
        <v>11203</v>
      </c>
      <c r="C15" s="139" t="s">
        <v>282</v>
      </c>
      <c r="D15" s="128">
        <v>3</v>
      </c>
      <c r="E15" s="129">
        <v>48</v>
      </c>
      <c r="F15" s="130">
        <v>3</v>
      </c>
      <c r="G15" s="25"/>
      <c r="H15" s="136"/>
      <c r="J15" s="140"/>
      <c r="K15" s="141"/>
      <c r="L15" s="141"/>
      <c r="M15" s="141"/>
      <c r="N15" s="141"/>
      <c r="O15" s="142"/>
      <c r="P15" s="122"/>
      <c r="Q15" s="123"/>
      <c r="R15" s="143"/>
      <c r="S15" s="139" t="s">
        <v>283</v>
      </c>
      <c r="U15" s="37"/>
      <c r="V15" s="37"/>
      <c r="X15" s="37"/>
    </row>
    <row r="16" spans="1:24" s="36" customFormat="1" ht="24.95" customHeight="1">
      <c r="A16" s="25" t="s">
        <v>26</v>
      </c>
      <c r="B16" s="126">
        <v>6473</v>
      </c>
      <c r="C16" s="144" t="s">
        <v>284</v>
      </c>
      <c r="D16" s="145">
        <v>3</v>
      </c>
      <c r="E16" s="129">
        <v>48</v>
      </c>
      <c r="F16" s="130">
        <v>3</v>
      </c>
      <c r="G16" s="25"/>
      <c r="H16" s="136"/>
      <c r="J16" s="140"/>
      <c r="K16" s="141"/>
      <c r="L16" s="141"/>
      <c r="M16" s="141"/>
      <c r="N16" s="141"/>
      <c r="O16" s="142"/>
      <c r="P16" s="122"/>
      <c r="Q16" s="123"/>
      <c r="R16" s="143"/>
      <c r="S16" s="139" t="s">
        <v>283</v>
      </c>
      <c r="U16" s="37"/>
      <c r="V16" s="37"/>
      <c r="X16" s="37"/>
    </row>
    <row r="17" spans="1:24" s="36" customFormat="1" ht="24.95" customHeight="1">
      <c r="A17" s="25"/>
      <c r="B17" s="126">
        <v>7346</v>
      </c>
      <c r="C17" s="144" t="s">
        <v>285</v>
      </c>
      <c r="D17" s="145">
        <v>2</v>
      </c>
      <c r="E17" s="129">
        <v>32</v>
      </c>
      <c r="F17" s="130">
        <v>2</v>
      </c>
      <c r="G17" s="25"/>
      <c r="H17" s="136"/>
      <c r="J17" s="140"/>
      <c r="K17" s="141"/>
      <c r="L17" s="141"/>
      <c r="M17" s="141"/>
      <c r="N17" s="141"/>
      <c r="O17" s="142"/>
      <c r="P17" s="122"/>
      <c r="Q17" s="123"/>
      <c r="R17" s="143"/>
      <c r="S17" s="139" t="s">
        <v>283</v>
      </c>
      <c r="U17" s="37"/>
      <c r="V17" s="37"/>
      <c r="X17" s="37"/>
    </row>
    <row r="18" spans="1:24" s="36" customFormat="1" ht="24.95" customHeight="1" thickBot="1">
      <c r="A18" s="25"/>
      <c r="B18" s="126">
        <v>11205</v>
      </c>
      <c r="C18" s="144" t="s">
        <v>286</v>
      </c>
      <c r="D18" s="145">
        <v>2</v>
      </c>
      <c r="E18" s="129">
        <v>32</v>
      </c>
      <c r="F18" s="130">
        <v>2</v>
      </c>
      <c r="G18" s="25"/>
      <c r="H18" s="136"/>
      <c r="J18" s="140"/>
      <c r="K18" s="141"/>
      <c r="L18" s="141"/>
      <c r="M18" s="141"/>
      <c r="N18" s="141"/>
      <c r="O18" s="142"/>
      <c r="P18" s="122"/>
      <c r="Q18" s="123"/>
      <c r="R18" s="143"/>
      <c r="S18" s="139" t="s">
        <v>283</v>
      </c>
      <c r="U18" s="37"/>
      <c r="V18" s="37"/>
      <c r="X18" s="37"/>
    </row>
    <row r="19" spans="1:24" s="36" customFormat="1" ht="24.95" customHeight="1" thickBot="1">
      <c r="A19" s="47" t="s">
        <v>47</v>
      </c>
      <c r="B19" s="146">
        <v>6475</v>
      </c>
      <c r="C19" s="147" t="s">
        <v>287</v>
      </c>
      <c r="G19" s="47" t="s">
        <v>47</v>
      </c>
      <c r="H19" s="148">
        <v>11868</v>
      </c>
      <c r="I19" s="119" t="s">
        <v>287</v>
      </c>
      <c r="J19" s="115">
        <v>7</v>
      </c>
      <c r="K19" s="149">
        <v>5</v>
      </c>
      <c r="L19" s="149">
        <v>5.5</v>
      </c>
      <c r="M19" s="150">
        <v>17.5</v>
      </c>
      <c r="N19" s="150">
        <v>280</v>
      </c>
      <c r="O19" s="151">
        <v>17.5</v>
      </c>
      <c r="P19" s="122" t="s">
        <v>30</v>
      </c>
      <c r="Q19" s="123">
        <f>+((J19+K19))/D18</f>
        <v>6</v>
      </c>
      <c r="R19" s="122">
        <v>100</v>
      </c>
      <c r="S19" s="125" t="s">
        <v>30</v>
      </c>
      <c r="U19" s="37"/>
      <c r="V19" s="37"/>
      <c r="X19" s="37"/>
    </row>
    <row r="20" spans="1:24" s="36" customFormat="1" ht="24.95" customHeight="1" thickBot="1">
      <c r="A20" s="47" t="s">
        <v>47</v>
      </c>
      <c r="B20" s="152">
        <v>11206</v>
      </c>
      <c r="C20" s="153" t="s">
        <v>288</v>
      </c>
      <c r="D20" s="115">
        <v>6</v>
      </c>
      <c r="E20" s="154">
        <v>96</v>
      </c>
      <c r="F20" s="155">
        <v>6</v>
      </c>
      <c r="G20" s="47" t="s">
        <v>47</v>
      </c>
      <c r="H20" s="156">
        <v>11869</v>
      </c>
      <c r="I20" s="132" t="s">
        <v>289</v>
      </c>
      <c r="J20" s="115">
        <v>4</v>
      </c>
      <c r="K20" s="157">
        <v>3</v>
      </c>
      <c r="L20" s="157">
        <v>3</v>
      </c>
      <c r="M20" s="158">
        <v>10</v>
      </c>
      <c r="N20" s="158">
        <v>160</v>
      </c>
      <c r="O20" s="159">
        <v>10</v>
      </c>
      <c r="P20" s="122" t="s">
        <v>30</v>
      </c>
      <c r="Q20" s="123">
        <f t="shared" si="0"/>
        <v>1.1666666666666667</v>
      </c>
      <c r="R20" s="122">
        <v>100</v>
      </c>
      <c r="S20" s="125" t="s">
        <v>30</v>
      </c>
      <c r="U20" s="37"/>
      <c r="V20" s="37"/>
      <c r="X20" s="37"/>
    </row>
    <row r="21" spans="1:24" s="36" customFormat="1" ht="24.95" customHeight="1" thickBot="1">
      <c r="A21" s="47" t="s">
        <v>47</v>
      </c>
      <c r="B21" s="160">
        <v>6471</v>
      </c>
      <c r="C21" s="161" t="s">
        <v>290</v>
      </c>
      <c r="D21" s="128">
        <v>4</v>
      </c>
      <c r="E21" s="152">
        <v>64</v>
      </c>
      <c r="F21" s="162">
        <v>4</v>
      </c>
      <c r="G21" s="47" t="s">
        <v>47</v>
      </c>
      <c r="H21" s="156">
        <v>12032</v>
      </c>
      <c r="I21" s="163" t="s">
        <v>291</v>
      </c>
      <c r="J21" s="115">
        <v>2</v>
      </c>
      <c r="K21" s="157">
        <v>1</v>
      </c>
      <c r="L21" s="157">
        <v>2</v>
      </c>
      <c r="M21" s="157">
        <v>5</v>
      </c>
      <c r="N21" s="157">
        <v>80</v>
      </c>
      <c r="O21" s="159">
        <v>5</v>
      </c>
      <c r="P21" s="122" t="s">
        <v>30</v>
      </c>
      <c r="Q21" s="123">
        <f t="shared" si="0"/>
        <v>0.75</v>
      </c>
      <c r="R21" s="122">
        <v>100</v>
      </c>
      <c r="S21" s="125" t="s">
        <v>30</v>
      </c>
      <c r="U21" s="37"/>
      <c r="V21" s="37"/>
      <c r="X21" s="37"/>
    </row>
    <row r="22" spans="1:24" s="36" customFormat="1" ht="24.95" customHeight="1" thickBot="1">
      <c r="A22" s="47" t="s">
        <v>47</v>
      </c>
      <c r="B22" s="38"/>
      <c r="C22" s="57"/>
      <c r="D22" s="128">
        <v>4</v>
      </c>
      <c r="E22" s="152">
        <v>64</v>
      </c>
      <c r="F22" s="162">
        <v>4</v>
      </c>
      <c r="G22" s="47" t="s">
        <v>47</v>
      </c>
      <c r="H22" s="164">
        <v>12030</v>
      </c>
      <c r="I22" s="163" t="s">
        <v>292</v>
      </c>
      <c r="J22" s="115">
        <v>2</v>
      </c>
      <c r="K22" s="157">
        <v>1</v>
      </c>
      <c r="L22" s="157">
        <v>2</v>
      </c>
      <c r="M22" s="158">
        <v>5</v>
      </c>
      <c r="N22" s="158">
        <v>80</v>
      </c>
      <c r="O22" s="159">
        <v>5</v>
      </c>
      <c r="P22" s="122"/>
      <c r="Q22" s="123"/>
      <c r="R22" s="122"/>
      <c r="S22" s="125" t="s">
        <v>279</v>
      </c>
      <c r="U22" s="37"/>
      <c r="V22" s="37"/>
      <c r="X22" s="37"/>
    </row>
    <row r="23" spans="1:24" s="36" customFormat="1" ht="24.95" customHeight="1" thickBot="1">
      <c r="A23" s="47" t="s">
        <v>47</v>
      </c>
      <c r="B23" s="38"/>
      <c r="C23" s="54"/>
      <c r="D23" s="165">
        <v>2</v>
      </c>
      <c r="E23" s="33">
        <f t="shared" ref="E23" si="1">D23*$N$7</f>
        <v>32</v>
      </c>
      <c r="F23" s="39">
        <f t="shared" ref="F23" si="2">E23/$O$7</f>
        <v>2</v>
      </c>
      <c r="G23" s="47" t="s">
        <v>47</v>
      </c>
      <c r="H23" s="164">
        <v>12031</v>
      </c>
      <c r="I23" s="163" t="s">
        <v>293</v>
      </c>
      <c r="J23" s="115">
        <v>1</v>
      </c>
      <c r="K23" s="157">
        <v>1</v>
      </c>
      <c r="L23" s="157">
        <v>0.5</v>
      </c>
      <c r="M23" s="158">
        <v>2.5</v>
      </c>
      <c r="N23" s="158">
        <v>40</v>
      </c>
      <c r="O23" s="159">
        <v>2.5</v>
      </c>
      <c r="P23" s="122"/>
      <c r="Q23" s="123"/>
      <c r="R23" s="122"/>
      <c r="S23" s="125" t="s">
        <v>279</v>
      </c>
      <c r="U23" s="37"/>
      <c r="V23" s="37"/>
      <c r="X23" s="37"/>
    </row>
    <row r="24" spans="1:24" s="36" customFormat="1" ht="24.95" customHeight="1" thickBot="1">
      <c r="A24" s="47"/>
      <c r="B24" s="38"/>
      <c r="C24" s="166"/>
      <c r="D24" s="167"/>
      <c r="E24" s="33"/>
      <c r="F24" s="39"/>
      <c r="G24" s="47"/>
      <c r="H24" s="164">
        <v>12033</v>
      </c>
      <c r="I24" s="163" t="s">
        <v>294</v>
      </c>
      <c r="J24" s="115">
        <v>3</v>
      </c>
      <c r="K24" s="157">
        <v>2</v>
      </c>
      <c r="L24" s="157">
        <v>2.5</v>
      </c>
      <c r="M24" s="158">
        <v>7.5</v>
      </c>
      <c r="N24" s="158">
        <v>120</v>
      </c>
      <c r="O24" s="159">
        <v>7.5</v>
      </c>
      <c r="P24" s="122"/>
      <c r="Q24" s="123"/>
      <c r="R24" s="122"/>
      <c r="S24" s="125" t="s">
        <v>279</v>
      </c>
      <c r="U24" s="37"/>
      <c r="V24" s="37"/>
      <c r="X24" s="37"/>
    </row>
    <row r="25" spans="1:24" s="36" customFormat="1" ht="24.95" customHeight="1" thickBot="1">
      <c r="A25" s="47" t="s">
        <v>47</v>
      </c>
      <c r="B25" s="126">
        <v>7341</v>
      </c>
      <c r="C25" s="144" t="s">
        <v>295</v>
      </c>
      <c r="D25" s="145">
        <v>6</v>
      </c>
      <c r="E25" s="152">
        <v>96</v>
      </c>
      <c r="F25" s="168">
        <v>6</v>
      </c>
      <c r="G25" s="47" t="s">
        <v>47</v>
      </c>
      <c r="H25" s="164"/>
      <c r="I25" s="139"/>
      <c r="J25" s="115"/>
      <c r="K25" s="157"/>
      <c r="L25" s="157"/>
      <c r="M25" s="158"/>
      <c r="N25" s="158"/>
      <c r="O25" s="159"/>
      <c r="P25" s="122"/>
      <c r="Q25" s="123"/>
      <c r="R25" s="122"/>
      <c r="S25" s="139" t="s">
        <v>283</v>
      </c>
      <c r="U25" s="37"/>
      <c r="V25" s="37"/>
      <c r="X25" s="37"/>
    </row>
    <row r="26" spans="1:24" s="36" customFormat="1" ht="24.95" customHeight="1" thickBot="1">
      <c r="A26" s="47" t="s">
        <v>47</v>
      </c>
      <c r="B26" s="126">
        <v>7349</v>
      </c>
      <c r="C26" s="144" t="s">
        <v>296</v>
      </c>
      <c r="D26" s="145">
        <v>2</v>
      </c>
      <c r="E26" s="152">
        <v>32</v>
      </c>
      <c r="F26" s="168">
        <v>2</v>
      </c>
      <c r="G26" s="47" t="s">
        <v>47</v>
      </c>
      <c r="H26" s="164"/>
      <c r="I26" s="139"/>
      <c r="J26" s="115"/>
      <c r="K26" s="157"/>
      <c r="L26" s="157"/>
      <c r="M26" s="158"/>
      <c r="N26" s="158"/>
      <c r="O26" s="159"/>
      <c r="P26" s="122"/>
      <c r="Q26" s="123"/>
      <c r="R26" s="122"/>
      <c r="S26" s="139" t="s">
        <v>283</v>
      </c>
      <c r="U26" s="37"/>
      <c r="V26" s="37"/>
      <c r="X26" s="37"/>
    </row>
    <row r="27" spans="1:24" s="36" customFormat="1" ht="24.95" customHeight="1" thickBot="1">
      <c r="A27" s="47" t="s">
        <v>47</v>
      </c>
      <c r="B27" s="126">
        <v>7348</v>
      </c>
      <c r="C27" s="144" t="s">
        <v>297</v>
      </c>
      <c r="D27" s="145">
        <v>2</v>
      </c>
      <c r="E27" s="152">
        <v>32</v>
      </c>
      <c r="F27" s="168">
        <v>2</v>
      </c>
      <c r="G27" s="47" t="s">
        <v>47</v>
      </c>
      <c r="H27" s="164"/>
      <c r="I27" s="139"/>
      <c r="J27" s="115"/>
      <c r="K27" s="157"/>
      <c r="L27" s="157"/>
      <c r="M27" s="158"/>
      <c r="N27" s="158"/>
      <c r="O27" s="159"/>
      <c r="P27" s="122"/>
      <c r="Q27" s="123"/>
      <c r="R27" s="122"/>
      <c r="S27" s="139" t="s">
        <v>283</v>
      </c>
      <c r="U27" s="37"/>
      <c r="V27" s="37"/>
      <c r="X27" s="37"/>
    </row>
    <row r="28" spans="1:24" s="36" customFormat="1" ht="24.95" customHeight="1" thickBot="1">
      <c r="A28" s="47" t="s">
        <v>62</v>
      </c>
      <c r="B28" s="169">
        <v>11207</v>
      </c>
      <c r="C28" s="147" t="s">
        <v>298</v>
      </c>
      <c r="D28" s="115">
        <v>6</v>
      </c>
      <c r="E28" s="154">
        <v>96</v>
      </c>
      <c r="F28" s="170">
        <v>6</v>
      </c>
      <c r="G28" s="47" t="s">
        <v>62</v>
      </c>
      <c r="H28" s="171">
        <v>11870</v>
      </c>
      <c r="I28" s="119" t="s">
        <v>299</v>
      </c>
      <c r="J28" s="115">
        <v>5</v>
      </c>
      <c r="K28" s="172">
        <v>3</v>
      </c>
      <c r="L28" s="172">
        <v>4.5</v>
      </c>
      <c r="M28" s="173">
        <v>12.5</v>
      </c>
      <c r="N28" s="173">
        <v>200</v>
      </c>
      <c r="O28" s="174">
        <v>12.5</v>
      </c>
      <c r="P28" s="122" t="s">
        <v>30</v>
      </c>
      <c r="Q28" s="123">
        <f t="shared" si="0"/>
        <v>1.3333333333333333</v>
      </c>
      <c r="R28" s="122">
        <v>100</v>
      </c>
      <c r="S28" s="125" t="s">
        <v>30</v>
      </c>
      <c r="U28" s="37"/>
      <c r="V28" s="37"/>
      <c r="X28" s="37"/>
    </row>
    <row r="29" spans="1:24" s="36" customFormat="1" ht="24.95" customHeight="1" thickBot="1">
      <c r="A29" s="47" t="s">
        <v>62</v>
      </c>
      <c r="B29" s="175">
        <v>11208</v>
      </c>
      <c r="C29" s="153" t="s">
        <v>300</v>
      </c>
      <c r="D29" s="128">
        <v>6</v>
      </c>
      <c r="E29" s="152">
        <v>96</v>
      </c>
      <c r="F29" s="176">
        <v>6</v>
      </c>
      <c r="G29" s="47" t="s">
        <v>62</v>
      </c>
      <c r="H29" s="177">
        <v>11871</v>
      </c>
      <c r="I29" s="132" t="s">
        <v>301</v>
      </c>
      <c r="J29" s="115">
        <v>5</v>
      </c>
      <c r="K29" s="178">
        <v>3</v>
      </c>
      <c r="L29" s="178">
        <v>4.5</v>
      </c>
      <c r="M29" s="179">
        <v>12.5</v>
      </c>
      <c r="N29" s="179">
        <v>200</v>
      </c>
      <c r="O29" s="180">
        <v>12.5</v>
      </c>
      <c r="P29" s="122" t="s">
        <v>30</v>
      </c>
      <c r="Q29" s="123">
        <f t="shared" si="0"/>
        <v>1.3333333333333333</v>
      </c>
      <c r="R29" s="122">
        <v>100</v>
      </c>
      <c r="S29" s="125" t="s">
        <v>30</v>
      </c>
      <c r="U29" s="37"/>
      <c r="V29" s="37"/>
      <c r="X29" s="37"/>
    </row>
    <row r="30" spans="1:24" s="36" customFormat="1" ht="24.95" customHeight="1" thickBot="1">
      <c r="A30" s="47" t="s">
        <v>62</v>
      </c>
      <c r="B30" s="175">
        <v>6485</v>
      </c>
      <c r="C30" s="153" t="s">
        <v>302</v>
      </c>
      <c r="D30" s="128">
        <v>4</v>
      </c>
      <c r="E30" s="152">
        <v>64</v>
      </c>
      <c r="F30" s="176">
        <v>4</v>
      </c>
      <c r="G30" s="47" t="s">
        <v>62</v>
      </c>
      <c r="H30" s="177">
        <v>12036</v>
      </c>
      <c r="I30" s="132" t="s">
        <v>303</v>
      </c>
      <c r="J30" s="115">
        <v>2</v>
      </c>
      <c r="K30" s="178">
        <v>1</v>
      </c>
      <c r="L30" s="178">
        <v>2</v>
      </c>
      <c r="M30" s="179">
        <v>5</v>
      </c>
      <c r="N30" s="179">
        <v>80</v>
      </c>
      <c r="O30" s="181">
        <v>5</v>
      </c>
      <c r="P30" s="122" t="s">
        <v>30</v>
      </c>
      <c r="Q30" s="123">
        <f t="shared" si="0"/>
        <v>0.75</v>
      </c>
      <c r="R30" s="122">
        <v>100</v>
      </c>
      <c r="S30" s="125" t="s">
        <v>30</v>
      </c>
      <c r="U30" s="37"/>
      <c r="V30" s="37"/>
      <c r="X30" s="37"/>
    </row>
    <row r="31" spans="1:24" s="36" customFormat="1" ht="24.95" customHeight="1" thickBot="1">
      <c r="A31" s="47" t="s">
        <v>62</v>
      </c>
      <c r="B31" s="152">
        <v>11209</v>
      </c>
      <c r="C31" s="153" t="s">
        <v>304</v>
      </c>
      <c r="D31" s="128">
        <v>2</v>
      </c>
      <c r="E31" s="152">
        <v>32</v>
      </c>
      <c r="F31" s="176">
        <v>2</v>
      </c>
      <c r="G31" s="47" t="s">
        <v>62</v>
      </c>
      <c r="H31" s="177">
        <v>12034</v>
      </c>
      <c r="I31" s="132" t="s">
        <v>305</v>
      </c>
      <c r="J31" s="115">
        <v>2</v>
      </c>
      <c r="K31" s="178">
        <v>1</v>
      </c>
      <c r="L31" s="178">
        <v>2</v>
      </c>
      <c r="M31" s="182">
        <v>5</v>
      </c>
      <c r="N31" s="179">
        <v>80</v>
      </c>
      <c r="O31" s="180">
        <v>5</v>
      </c>
      <c r="P31" s="122" t="s">
        <v>30</v>
      </c>
      <c r="Q31" s="123">
        <f t="shared" si="0"/>
        <v>1.5</v>
      </c>
      <c r="R31" s="122">
        <v>100</v>
      </c>
      <c r="S31" s="125" t="s">
        <v>30</v>
      </c>
      <c r="U31" s="37"/>
      <c r="V31" s="37"/>
      <c r="X31" s="37"/>
    </row>
    <row r="32" spans="1:24" s="36" customFormat="1" ht="24.95" customHeight="1" thickBot="1">
      <c r="A32" s="47" t="s">
        <v>62</v>
      </c>
      <c r="B32" s="183">
        <v>11404</v>
      </c>
      <c r="C32" s="153" t="s">
        <v>306</v>
      </c>
      <c r="D32" s="128">
        <v>2</v>
      </c>
      <c r="E32" s="152">
        <v>32</v>
      </c>
      <c r="F32" s="184">
        <v>2</v>
      </c>
      <c r="G32" s="47" t="s">
        <v>62</v>
      </c>
      <c r="H32" s="177">
        <v>12035</v>
      </c>
      <c r="I32" s="132" t="s">
        <v>307</v>
      </c>
      <c r="J32" s="115">
        <v>2</v>
      </c>
      <c r="K32" s="178">
        <v>1</v>
      </c>
      <c r="L32" s="178">
        <v>2</v>
      </c>
      <c r="M32" s="179">
        <v>4</v>
      </c>
      <c r="N32" s="179">
        <v>64</v>
      </c>
      <c r="O32" s="180">
        <v>4</v>
      </c>
      <c r="P32" s="122" t="s">
        <v>30</v>
      </c>
      <c r="Q32" s="123">
        <f t="shared" si="0"/>
        <v>1.5</v>
      </c>
      <c r="R32" s="122">
        <v>100</v>
      </c>
      <c r="S32" s="125" t="s">
        <v>30</v>
      </c>
      <c r="U32" s="37"/>
      <c r="V32" s="37"/>
      <c r="X32" s="37"/>
    </row>
    <row r="33" spans="1:24" s="36" customFormat="1" ht="24.95" customHeight="1" thickBot="1">
      <c r="A33" s="47" t="s">
        <v>62</v>
      </c>
      <c r="B33" s="183">
        <v>6478</v>
      </c>
      <c r="C33" s="153" t="s">
        <v>308</v>
      </c>
      <c r="D33" s="128">
        <v>4</v>
      </c>
      <c r="E33" s="152">
        <v>64</v>
      </c>
      <c r="F33" s="184">
        <v>4</v>
      </c>
      <c r="G33" s="47" t="s">
        <v>62</v>
      </c>
      <c r="H33" s="177">
        <v>12037</v>
      </c>
      <c r="I33" s="185" t="s">
        <v>309</v>
      </c>
      <c r="J33" s="115">
        <v>3</v>
      </c>
      <c r="K33" s="178">
        <v>2</v>
      </c>
      <c r="L33" s="178">
        <v>2.5</v>
      </c>
      <c r="M33" s="179">
        <v>7.5</v>
      </c>
      <c r="N33" s="179">
        <v>120</v>
      </c>
      <c r="O33" s="180">
        <v>7.5</v>
      </c>
      <c r="P33" s="137" t="s">
        <v>30</v>
      </c>
      <c r="Q33" s="123">
        <f t="shared" si="0"/>
        <v>1.25</v>
      </c>
      <c r="R33" s="137">
        <v>100</v>
      </c>
      <c r="S33" s="186" t="s">
        <v>30</v>
      </c>
      <c r="U33" s="37"/>
      <c r="V33" s="37"/>
      <c r="X33" s="37"/>
    </row>
    <row r="34" spans="1:24" s="36" customFormat="1" ht="24.95" customHeight="1">
      <c r="A34" s="47" t="s">
        <v>62</v>
      </c>
      <c r="B34" s="183"/>
      <c r="C34" s="187"/>
      <c r="D34" s="140"/>
      <c r="E34" s="152"/>
      <c r="F34" s="188"/>
      <c r="G34" s="47" t="s">
        <v>62</v>
      </c>
      <c r="H34" s="189">
        <v>12038</v>
      </c>
      <c r="I34" s="132" t="s">
        <v>310</v>
      </c>
      <c r="J34" s="115"/>
      <c r="K34" s="178">
        <v>1</v>
      </c>
      <c r="L34" s="178">
        <v>1</v>
      </c>
      <c r="M34" s="179"/>
      <c r="N34" s="179">
        <v>32</v>
      </c>
      <c r="O34" s="180">
        <v>2</v>
      </c>
      <c r="P34" s="122"/>
      <c r="Q34" s="123" t="e">
        <f t="shared" si="0"/>
        <v>#DIV/0!</v>
      </c>
      <c r="R34" s="122"/>
      <c r="S34" s="125" t="s">
        <v>311</v>
      </c>
      <c r="U34" s="37"/>
      <c r="V34" s="37"/>
      <c r="X34" s="37"/>
    </row>
    <row r="35" spans="1:24" s="36" customFormat="1" ht="24.95" customHeight="1">
      <c r="A35" s="47" t="s">
        <v>62</v>
      </c>
      <c r="B35" s="175">
        <v>7342</v>
      </c>
      <c r="C35" s="153" t="s">
        <v>312</v>
      </c>
      <c r="D35" s="128">
        <v>6</v>
      </c>
      <c r="E35" s="152">
        <v>96</v>
      </c>
      <c r="F35" s="168">
        <v>6</v>
      </c>
      <c r="G35" s="47" t="s">
        <v>62</v>
      </c>
      <c r="H35" s="175"/>
      <c r="J35" s="140"/>
      <c r="K35" s="190"/>
      <c r="L35" s="190"/>
      <c r="M35" s="191"/>
      <c r="N35" s="191"/>
      <c r="O35" s="192"/>
      <c r="P35" s="33"/>
      <c r="Q35" s="34">
        <f t="shared" si="0"/>
        <v>0</v>
      </c>
      <c r="R35" s="33"/>
      <c r="S35" s="127" t="s">
        <v>283</v>
      </c>
      <c r="U35" s="37"/>
      <c r="V35" s="37"/>
      <c r="X35" s="37"/>
    </row>
    <row r="36" spans="1:24" s="36" customFormat="1" ht="24.95" customHeight="1" thickBot="1">
      <c r="A36" s="47" t="s">
        <v>62</v>
      </c>
      <c r="B36" s="152">
        <v>11219</v>
      </c>
      <c r="C36" s="139" t="s">
        <v>313</v>
      </c>
      <c r="D36" s="128">
        <v>2</v>
      </c>
      <c r="E36" s="152">
        <v>32</v>
      </c>
      <c r="F36" s="168">
        <v>2</v>
      </c>
      <c r="G36" s="47" t="s">
        <v>62</v>
      </c>
      <c r="H36" s="152"/>
      <c r="J36" s="140"/>
      <c r="K36" s="190"/>
      <c r="L36" s="190"/>
      <c r="M36" s="191"/>
      <c r="N36" s="191"/>
      <c r="O36" s="192"/>
      <c r="P36" s="33"/>
      <c r="Q36" s="34">
        <f t="shared" si="0"/>
        <v>0</v>
      </c>
      <c r="R36" s="33"/>
      <c r="S36" s="127" t="s">
        <v>283</v>
      </c>
      <c r="U36" s="37"/>
      <c r="V36" s="37"/>
      <c r="X36" s="37"/>
    </row>
    <row r="37" spans="1:24" s="36" customFormat="1" ht="24.95" customHeight="1" thickBot="1">
      <c r="A37" s="47" t="s">
        <v>83</v>
      </c>
      <c r="B37" s="193">
        <v>11210</v>
      </c>
      <c r="C37" s="147" t="s">
        <v>314</v>
      </c>
      <c r="D37" s="115">
        <v>4</v>
      </c>
      <c r="E37" s="154">
        <v>64</v>
      </c>
      <c r="F37" s="194">
        <v>4</v>
      </c>
      <c r="G37" s="47" t="s">
        <v>83</v>
      </c>
      <c r="H37" s="195">
        <v>12041</v>
      </c>
      <c r="I37" s="119" t="s">
        <v>315</v>
      </c>
      <c r="J37" s="115">
        <v>3</v>
      </c>
      <c r="K37" s="196">
        <v>2</v>
      </c>
      <c r="L37" s="196">
        <v>2.5</v>
      </c>
      <c r="M37" s="195">
        <v>7.5</v>
      </c>
      <c r="N37" s="195">
        <v>120</v>
      </c>
      <c r="O37" s="197">
        <v>7.5</v>
      </c>
      <c r="Q37" s="123">
        <f t="shared" si="0"/>
        <v>1.25</v>
      </c>
      <c r="R37" s="36">
        <v>100</v>
      </c>
      <c r="S37" s="36" t="s">
        <v>30</v>
      </c>
      <c r="U37" s="37"/>
      <c r="V37" s="37"/>
      <c r="X37" s="37"/>
    </row>
    <row r="38" spans="1:24" s="36" customFormat="1" ht="24.95" customHeight="1" thickBot="1">
      <c r="A38" s="47" t="s">
        <v>83</v>
      </c>
      <c r="B38" s="183">
        <v>11211</v>
      </c>
      <c r="C38" s="153" t="s">
        <v>316</v>
      </c>
      <c r="D38" s="128">
        <v>4</v>
      </c>
      <c r="E38" s="152">
        <v>64</v>
      </c>
      <c r="F38" s="168">
        <v>4</v>
      </c>
      <c r="G38" s="47" t="s">
        <v>83</v>
      </c>
      <c r="H38" s="198">
        <v>11872</v>
      </c>
      <c r="I38" s="132" t="s">
        <v>317</v>
      </c>
      <c r="J38" s="115">
        <v>4</v>
      </c>
      <c r="K38" s="199">
        <v>3</v>
      </c>
      <c r="L38" s="199">
        <v>3</v>
      </c>
      <c r="M38" s="198">
        <v>10</v>
      </c>
      <c r="N38" s="198">
        <v>160</v>
      </c>
      <c r="O38" s="198">
        <v>10</v>
      </c>
      <c r="P38" s="122" t="s">
        <v>30</v>
      </c>
      <c r="Q38" s="123">
        <f t="shared" si="0"/>
        <v>1.75</v>
      </c>
      <c r="R38" s="122">
        <v>100</v>
      </c>
      <c r="S38" s="125" t="s">
        <v>30</v>
      </c>
      <c r="U38" s="37"/>
      <c r="V38" s="37"/>
      <c r="X38" s="37"/>
    </row>
    <row r="39" spans="1:24" s="36" customFormat="1" ht="24.95" customHeight="1" thickBot="1">
      <c r="A39" s="47" t="s">
        <v>83</v>
      </c>
      <c r="B39" s="200">
        <v>11212</v>
      </c>
      <c r="C39" s="153" t="s">
        <v>318</v>
      </c>
      <c r="D39" s="128">
        <v>6</v>
      </c>
      <c r="E39" s="152">
        <v>96</v>
      </c>
      <c r="F39" s="168">
        <v>6</v>
      </c>
      <c r="G39" s="47" t="s">
        <v>83</v>
      </c>
      <c r="H39" s="198">
        <v>11873</v>
      </c>
      <c r="I39" s="132" t="s">
        <v>319</v>
      </c>
      <c r="J39" s="115">
        <v>5</v>
      </c>
      <c r="K39" s="199">
        <v>3</v>
      </c>
      <c r="L39" s="199">
        <v>4.5</v>
      </c>
      <c r="M39" s="198">
        <v>12.5</v>
      </c>
      <c r="N39" s="198">
        <v>200</v>
      </c>
      <c r="O39" s="201">
        <v>12.5</v>
      </c>
      <c r="P39" s="122" t="s">
        <v>30</v>
      </c>
      <c r="Q39" s="123">
        <f t="shared" si="0"/>
        <v>1.3333333333333333</v>
      </c>
      <c r="R39" s="122">
        <v>100</v>
      </c>
      <c r="S39" s="125" t="s">
        <v>30</v>
      </c>
      <c r="U39" s="37"/>
      <c r="V39" s="37"/>
      <c r="X39" s="37"/>
    </row>
    <row r="40" spans="1:24" s="36" customFormat="1" ht="24.95" customHeight="1" thickBot="1">
      <c r="A40" s="47" t="s">
        <v>83</v>
      </c>
      <c r="B40" s="183">
        <v>11214</v>
      </c>
      <c r="C40" s="139" t="s">
        <v>320</v>
      </c>
      <c r="D40" s="128">
        <v>3</v>
      </c>
      <c r="E40" s="152">
        <v>48</v>
      </c>
      <c r="F40" s="168">
        <v>3</v>
      </c>
      <c r="G40" s="47" t="s">
        <v>83</v>
      </c>
      <c r="H40" s="198">
        <v>12043</v>
      </c>
      <c r="I40" s="132" t="s">
        <v>321</v>
      </c>
      <c r="J40" s="115">
        <v>3</v>
      </c>
      <c r="K40" s="199">
        <v>2</v>
      </c>
      <c r="L40" s="199">
        <v>2.5</v>
      </c>
      <c r="M40" s="199">
        <v>7.5</v>
      </c>
      <c r="N40" s="198">
        <v>120</v>
      </c>
      <c r="O40" s="202">
        <v>7.5</v>
      </c>
      <c r="P40" s="122" t="s">
        <v>30</v>
      </c>
      <c r="Q40" s="123">
        <f t="shared" si="0"/>
        <v>1.6666666666666667</v>
      </c>
      <c r="R40" s="122">
        <v>100</v>
      </c>
      <c r="S40" s="125" t="s">
        <v>30</v>
      </c>
      <c r="U40" s="37"/>
      <c r="V40" s="37"/>
      <c r="X40" s="37"/>
    </row>
    <row r="41" spans="1:24" s="36" customFormat="1" ht="24.95" customHeight="1" thickBot="1">
      <c r="A41" s="47" t="s">
        <v>83</v>
      </c>
      <c r="B41" s="152">
        <v>11218</v>
      </c>
      <c r="C41" s="139" t="s">
        <v>322</v>
      </c>
      <c r="D41" s="128">
        <v>2</v>
      </c>
      <c r="E41" s="152">
        <v>32</v>
      </c>
      <c r="F41" s="168">
        <v>2</v>
      </c>
      <c r="G41" s="47" t="s">
        <v>83</v>
      </c>
      <c r="H41" s="198">
        <v>12039</v>
      </c>
      <c r="I41" s="203" t="s">
        <v>323</v>
      </c>
      <c r="J41" s="115">
        <v>2</v>
      </c>
      <c r="K41" s="199">
        <v>1</v>
      </c>
      <c r="L41" s="199">
        <v>2</v>
      </c>
      <c r="M41" s="199">
        <v>5</v>
      </c>
      <c r="N41" s="198">
        <v>80</v>
      </c>
      <c r="O41" s="199">
        <v>5</v>
      </c>
      <c r="P41" s="122" t="s">
        <v>30</v>
      </c>
      <c r="Q41" s="123">
        <f t="shared" si="0"/>
        <v>1.5</v>
      </c>
      <c r="R41" s="122">
        <v>100</v>
      </c>
      <c r="S41" s="125" t="s">
        <v>30</v>
      </c>
      <c r="U41" s="37"/>
      <c r="V41" s="37"/>
      <c r="X41" s="37"/>
    </row>
    <row r="42" spans="1:24" s="36" customFormat="1" ht="24.95" customHeight="1" thickBot="1">
      <c r="A42" s="47" t="s">
        <v>83</v>
      </c>
      <c r="B42" s="38"/>
      <c r="C42" s="38"/>
      <c r="D42" s="33"/>
      <c r="E42" s="33"/>
      <c r="F42" s="39"/>
      <c r="G42" s="47" t="s">
        <v>83</v>
      </c>
      <c r="H42" s="198">
        <v>12040</v>
      </c>
      <c r="I42" s="132" t="s">
        <v>324</v>
      </c>
      <c r="J42" s="115">
        <v>2</v>
      </c>
      <c r="K42" s="199">
        <v>1</v>
      </c>
      <c r="L42" s="199">
        <v>2</v>
      </c>
      <c r="M42" s="199">
        <v>5</v>
      </c>
      <c r="N42" s="198">
        <v>80</v>
      </c>
      <c r="O42" s="199">
        <v>5</v>
      </c>
      <c r="P42" s="122"/>
      <c r="Q42" s="123" t="e">
        <f t="shared" si="0"/>
        <v>#DIV/0!</v>
      </c>
      <c r="R42" s="137"/>
      <c r="S42" s="186" t="s">
        <v>279</v>
      </c>
      <c r="U42" s="37"/>
      <c r="V42" s="37"/>
      <c r="X42" s="37"/>
    </row>
    <row r="43" spans="1:24" s="36" customFormat="1" ht="24.95" customHeight="1" thickBot="1">
      <c r="A43" s="47" t="s">
        <v>83</v>
      </c>
      <c r="B43" s="38"/>
      <c r="C43" s="204"/>
      <c r="D43" s="205"/>
      <c r="E43" s="33"/>
      <c r="F43" s="39"/>
      <c r="G43" s="47" t="s">
        <v>83</v>
      </c>
      <c r="H43" s="206">
        <v>12042</v>
      </c>
      <c r="I43" s="132" t="s">
        <v>325</v>
      </c>
      <c r="J43" s="115"/>
      <c r="K43" s="199">
        <v>1</v>
      </c>
      <c r="L43" s="199">
        <v>0</v>
      </c>
      <c r="M43" s="199">
        <v>0</v>
      </c>
      <c r="N43" s="198">
        <v>16</v>
      </c>
      <c r="O43" s="199">
        <v>1</v>
      </c>
      <c r="P43" s="122"/>
      <c r="Q43" s="123" t="e">
        <f t="shared" si="0"/>
        <v>#DIV/0!</v>
      </c>
      <c r="R43" s="122"/>
      <c r="S43" s="125" t="s">
        <v>279</v>
      </c>
      <c r="U43" s="37"/>
      <c r="V43" s="37"/>
      <c r="X43" s="37"/>
    </row>
    <row r="44" spans="1:24" s="36" customFormat="1" ht="24.95" customHeight="1" thickBot="1">
      <c r="A44" s="47" t="s">
        <v>83</v>
      </c>
      <c r="B44" s="126">
        <v>7343</v>
      </c>
      <c r="C44" s="144" t="s">
        <v>326</v>
      </c>
      <c r="D44" s="145">
        <v>6</v>
      </c>
      <c r="E44" s="152">
        <v>96</v>
      </c>
      <c r="F44" s="168">
        <v>6</v>
      </c>
      <c r="G44" s="47" t="s">
        <v>83</v>
      </c>
      <c r="H44" s="206"/>
      <c r="J44" s="115"/>
      <c r="K44" s="199"/>
      <c r="L44" s="199"/>
      <c r="M44" s="199"/>
      <c r="N44" s="198"/>
      <c r="O44" s="199"/>
      <c r="P44" s="122"/>
      <c r="Q44" s="123"/>
      <c r="R44" s="122"/>
      <c r="S44" s="127" t="s">
        <v>283</v>
      </c>
      <c r="U44" s="37"/>
      <c r="V44" s="37"/>
      <c r="X44" s="37"/>
    </row>
    <row r="45" spans="1:24" s="36" customFormat="1" ht="24.95" customHeight="1" thickBot="1">
      <c r="A45" s="47" t="s">
        <v>83</v>
      </c>
      <c r="B45" s="207">
        <v>11215</v>
      </c>
      <c r="C45" s="147" t="s">
        <v>327</v>
      </c>
      <c r="D45" s="115">
        <v>4</v>
      </c>
      <c r="E45" s="154">
        <v>64</v>
      </c>
      <c r="F45" s="208">
        <v>4</v>
      </c>
      <c r="G45" s="47" t="s">
        <v>107</v>
      </c>
      <c r="H45" s="209">
        <v>11874</v>
      </c>
      <c r="I45" s="119" t="s">
        <v>328</v>
      </c>
      <c r="J45" s="115">
        <v>4</v>
      </c>
      <c r="K45" s="210">
        <v>3</v>
      </c>
      <c r="L45" s="210">
        <v>3</v>
      </c>
      <c r="M45" s="211">
        <v>10</v>
      </c>
      <c r="N45" s="211">
        <v>160</v>
      </c>
      <c r="O45" s="210">
        <v>10</v>
      </c>
      <c r="P45" s="122" t="s">
        <v>30</v>
      </c>
      <c r="Q45" s="123">
        <f t="shared" si="0"/>
        <v>1.75</v>
      </c>
      <c r="R45" s="122">
        <v>100</v>
      </c>
      <c r="S45" s="125" t="s">
        <v>30</v>
      </c>
      <c r="U45" s="37"/>
      <c r="V45" s="37"/>
      <c r="X45" s="37"/>
    </row>
    <row r="46" spans="1:24" s="36" customFormat="1" ht="24.95" customHeight="1" thickBot="1">
      <c r="A46" s="47" t="s">
        <v>107</v>
      </c>
      <c r="B46" s="200">
        <v>11216</v>
      </c>
      <c r="C46" s="147" t="s">
        <v>327</v>
      </c>
      <c r="D46" s="128">
        <v>6</v>
      </c>
      <c r="E46" s="152">
        <v>96</v>
      </c>
      <c r="F46" s="212">
        <v>6</v>
      </c>
      <c r="G46" s="47" t="s">
        <v>107</v>
      </c>
      <c r="H46" s="213">
        <v>11875</v>
      </c>
      <c r="I46" s="132" t="s">
        <v>329</v>
      </c>
      <c r="J46" s="115">
        <v>5</v>
      </c>
      <c r="K46" s="214">
        <v>4</v>
      </c>
      <c r="L46" s="214">
        <v>3.5</v>
      </c>
      <c r="M46" s="215">
        <v>13</v>
      </c>
      <c r="N46" s="215">
        <v>200</v>
      </c>
      <c r="O46" s="214">
        <v>13</v>
      </c>
      <c r="P46" s="122" t="s">
        <v>30</v>
      </c>
      <c r="Q46" s="123">
        <f t="shared" si="0"/>
        <v>1.5</v>
      </c>
      <c r="R46" s="122">
        <v>100</v>
      </c>
      <c r="S46" s="125" t="s">
        <v>30</v>
      </c>
      <c r="U46" s="37"/>
      <c r="V46" s="37"/>
      <c r="X46" s="37"/>
    </row>
    <row r="47" spans="1:24" s="36" customFormat="1" ht="24.95" customHeight="1" thickBot="1">
      <c r="A47" s="47" t="s">
        <v>107</v>
      </c>
      <c r="B47" s="207">
        <v>11215</v>
      </c>
      <c r="C47" s="153" t="s">
        <v>330</v>
      </c>
      <c r="D47" s="128">
        <v>3</v>
      </c>
      <c r="E47" s="152">
        <v>48</v>
      </c>
      <c r="F47" s="212">
        <v>3</v>
      </c>
      <c r="G47" s="47" t="s">
        <v>107</v>
      </c>
      <c r="H47" s="216">
        <v>12044</v>
      </c>
      <c r="I47" s="132" t="s">
        <v>331</v>
      </c>
      <c r="J47" s="115">
        <v>2</v>
      </c>
      <c r="K47" s="217">
        <v>1</v>
      </c>
      <c r="L47" s="217">
        <v>2</v>
      </c>
      <c r="M47" s="218">
        <v>5</v>
      </c>
      <c r="N47" s="218">
        <v>80</v>
      </c>
      <c r="O47" s="218">
        <v>5</v>
      </c>
      <c r="P47" s="122" t="s">
        <v>30</v>
      </c>
      <c r="Q47" s="123">
        <f t="shared" si="0"/>
        <v>1</v>
      </c>
      <c r="R47" s="122">
        <v>100</v>
      </c>
      <c r="S47" s="125" t="s">
        <v>30</v>
      </c>
      <c r="U47" s="37"/>
      <c r="V47" s="37"/>
      <c r="X47" s="37"/>
    </row>
    <row r="48" spans="1:24" s="36" customFormat="1" ht="24.95" customHeight="1" thickBot="1">
      <c r="A48" s="47" t="s">
        <v>107</v>
      </c>
      <c r="B48" s="200">
        <v>11216</v>
      </c>
      <c r="C48" s="153" t="s">
        <v>332</v>
      </c>
      <c r="D48" s="128"/>
      <c r="E48" s="152"/>
      <c r="F48" s="212"/>
      <c r="G48" s="47" t="s">
        <v>107</v>
      </c>
      <c r="H48" s="213">
        <v>12045</v>
      </c>
      <c r="I48" s="132" t="s">
        <v>333</v>
      </c>
      <c r="J48" s="115">
        <v>2</v>
      </c>
      <c r="K48" s="217">
        <v>1</v>
      </c>
      <c r="L48" s="217">
        <v>2</v>
      </c>
      <c r="M48" s="218">
        <v>5</v>
      </c>
      <c r="N48" s="218">
        <v>80</v>
      </c>
      <c r="O48" s="218">
        <v>5</v>
      </c>
      <c r="P48" s="122" t="s">
        <v>30</v>
      </c>
      <c r="Q48" s="123" t="e">
        <f t="shared" si="0"/>
        <v>#DIV/0!</v>
      </c>
      <c r="R48" s="122">
        <v>100</v>
      </c>
      <c r="S48" s="219" t="s">
        <v>30</v>
      </c>
      <c r="U48" s="37"/>
      <c r="V48" s="37"/>
      <c r="X48" s="37"/>
    </row>
    <row r="49" spans="1:24" s="36" customFormat="1" ht="24.95" customHeight="1" thickBot="1">
      <c r="A49" s="47" t="s">
        <v>107</v>
      </c>
      <c r="B49" s="183">
        <v>6496</v>
      </c>
      <c r="C49" s="139"/>
      <c r="D49" s="128"/>
      <c r="E49" s="152"/>
      <c r="F49" s="212"/>
      <c r="G49" s="47" t="s">
        <v>107</v>
      </c>
      <c r="H49" s="213">
        <v>12047</v>
      </c>
      <c r="I49" s="132" t="s">
        <v>334</v>
      </c>
      <c r="J49" s="115">
        <v>2</v>
      </c>
      <c r="K49" s="217">
        <v>1</v>
      </c>
      <c r="L49" s="217">
        <v>2</v>
      </c>
      <c r="M49" s="218">
        <v>5</v>
      </c>
      <c r="N49" s="218">
        <v>80</v>
      </c>
      <c r="O49" s="218">
        <v>5</v>
      </c>
      <c r="P49" s="122"/>
      <c r="Q49" s="123" t="e">
        <f t="shared" si="0"/>
        <v>#DIV/0!</v>
      </c>
      <c r="R49" s="122"/>
      <c r="S49" s="125" t="s">
        <v>311</v>
      </c>
      <c r="U49" s="37"/>
      <c r="V49" s="37"/>
      <c r="X49" s="37"/>
    </row>
    <row r="50" spans="1:24" s="36" customFormat="1" ht="24.95" customHeight="1">
      <c r="A50" s="47" t="s">
        <v>107</v>
      </c>
      <c r="B50" s="183"/>
      <c r="C50" s="139"/>
      <c r="D50" s="128">
        <v>6</v>
      </c>
      <c r="E50" s="152">
        <v>96</v>
      </c>
      <c r="F50" s="212">
        <v>6</v>
      </c>
      <c r="G50" s="47" t="s">
        <v>107</v>
      </c>
      <c r="H50" s="220">
        <v>11876</v>
      </c>
      <c r="I50" s="221" t="s">
        <v>335</v>
      </c>
      <c r="J50" s="222">
        <v>4</v>
      </c>
      <c r="K50" s="223">
        <v>3</v>
      </c>
      <c r="L50" s="223">
        <v>3</v>
      </c>
      <c r="M50" s="224">
        <v>10</v>
      </c>
      <c r="N50" s="224">
        <v>160</v>
      </c>
      <c r="O50" s="224">
        <v>10</v>
      </c>
      <c r="P50" s="122" t="s">
        <v>30</v>
      </c>
      <c r="Q50" s="123">
        <f t="shared" si="0"/>
        <v>1.1666666666666667</v>
      </c>
      <c r="R50" s="122">
        <v>100</v>
      </c>
      <c r="S50" s="125" t="s">
        <v>30</v>
      </c>
      <c r="U50" s="37"/>
      <c r="V50" s="37"/>
      <c r="X50" s="37"/>
    </row>
    <row r="51" spans="1:24" s="36" customFormat="1" ht="24.95" customHeight="1">
      <c r="A51" s="47" t="s">
        <v>107</v>
      </c>
      <c r="B51" s="225"/>
      <c r="C51" s="153" t="s">
        <v>336</v>
      </c>
      <c r="D51" s="128">
        <v>12</v>
      </c>
      <c r="E51" s="152">
        <v>192</v>
      </c>
      <c r="F51" s="212">
        <v>6</v>
      </c>
      <c r="G51" s="47" t="s">
        <v>107</v>
      </c>
      <c r="H51" s="215">
        <v>12046</v>
      </c>
      <c r="I51" s="132" t="s">
        <v>337</v>
      </c>
      <c r="J51" s="128"/>
      <c r="K51" s="217">
        <v>2</v>
      </c>
      <c r="L51" s="217">
        <v>3</v>
      </c>
      <c r="M51" s="218"/>
      <c r="N51" s="218">
        <v>80</v>
      </c>
      <c r="O51" s="218">
        <v>5</v>
      </c>
      <c r="P51" s="122" t="s">
        <v>30</v>
      </c>
      <c r="Q51" s="123">
        <f t="shared" si="0"/>
        <v>0.16666666666666666</v>
      </c>
      <c r="R51" s="122">
        <v>100</v>
      </c>
      <c r="S51" s="125" t="s">
        <v>30</v>
      </c>
      <c r="U51" s="37"/>
      <c r="V51" s="37"/>
      <c r="X51" s="37"/>
    </row>
    <row r="52" spans="1:24" s="36" customFormat="1" ht="24.95" customHeight="1">
      <c r="A52" s="47" t="s">
        <v>107</v>
      </c>
      <c r="B52" s="183">
        <v>11227</v>
      </c>
      <c r="C52" s="153" t="s">
        <v>338</v>
      </c>
      <c r="D52" s="145">
        <v>3</v>
      </c>
      <c r="E52" s="152">
        <v>48</v>
      </c>
      <c r="F52" s="212">
        <v>3</v>
      </c>
      <c r="G52" s="47" t="s">
        <v>107</v>
      </c>
      <c r="H52" s="215"/>
      <c r="I52" s="226"/>
      <c r="J52" s="140"/>
      <c r="K52" s="217"/>
      <c r="L52" s="217"/>
      <c r="M52" s="218"/>
      <c r="N52" s="218"/>
      <c r="O52" s="227"/>
      <c r="P52" s="122"/>
      <c r="Q52" s="123"/>
      <c r="R52" s="122"/>
      <c r="S52" s="125" t="s">
        <v>283</v>
      </c>
      <c r="U52" s="37"/>
      <c r="V52" s="37"/>
      <c r="X52" s="37"/>
    </row>
    <row r="53" spans="1:24" s="36" customFormat="1" ht="24.95" customHeight="1">
      <c r="A53" s="47" t="s">
        <v>107</v>
      </c>
      <c r="B53" s="228">
        <v>11213</v>
      </c>
      <c r="C53" s="144" t="s">
        <v>339</v>
      </c>
      <c r="D53" s="145">
        <v>2</v>
      </c>
      <c r="E53" s="152">
        <v>32</v>
      </c>
      <c r="F53" s="212">
        <v>2</v>
      </c>
      <c r="G53" s="47" t="s">
        <v>107</v>
      </c>
      <c r="H53" s="215"/>
      <c r="I53" s="226"/>
      <c r="J53" s="140"/>
      <c r="K53" s="217"/>
      <c r="L53" s="217"/>
      <c r="M53" s="218"/>
      <c r="N53" s="218"/>
      <c r="O53" s="227"/>
      <c r="P53" s="122"/>
      <c r="Q53" s="123"/>
      <c r="R53" s="122"/>
      <c r="S53" s="125" t="s">
        <v>340</v>
      </c>
      <c r="U53" s="37"/>
      <c r="V53" s="37"/>
      <c r="X53" s="37"/>
    </row>
    <row r="54" spans="1:24" s="36" customFormat="1" ht="24.95" customHeight="1" thickBot="1">
      <c r="A54" s="47" t="s">
        <v>107</v>
      </c>
      <c r="B54" s="126">
        <v>11226</v>
      </c>
      <c r="C54" s="229" t="s">
        <v>341</v>
      </c>
      <c r="D54" s="140"/>
      <c r="E54" s="152"/>
      <c r="F54" s="212"/>
      <c r="G54" s="47" t="s">
        <v>107</v>
      </c>
      <c r="H54" s="215"/>
      <c r="J54" s="140"/>
      <c r="K54" s="217"/>
      <c r="L54" s="217"/>
      <c r="M54" s="218"/>
      <c r="N54" s="218"/>
      <c r="O54" s="227"/>
      <c r="P54" s="122"/>
      <c r="Q54" s="123"/>
      <c r="R54" s="122"/>
      <c r="S54" s="127" t="s">
        <v>283</v>
      </c>
      <c r="U54" s="37"/>
      <c r="V54" s="37"/>
      <c r="X54" s="37"/>
    </row>
    <row r="55" spans="1:24" s="36" customFormat="1" ht="24.95" customHeight="1">
      <c r="A55" s="47" t="s">
        <v>117</v>
      </c>
      <c r="B55" s="146">
        <v>6503</v>
      </c>
      <c r="C55" s="147" t="s">
        <v>342</v>
      </c>
      <c r="D55" s="115">
        <v>3</v>
      </c>
      <c r="E55" s="154">
        <v>48</v>
      </c>
      <c r="F55" s="155">
        <v>3</v>
      </c>
      <c r="G55" s="47" t="s">
        <v>117</v>
      </c>
      <c r="H55" s="230">
        <v>12050</v>
      </c>
      <c r="I55" s="231" t="s">
        <v>343</v>
      </c>
      <c r="J55" s="115">
        <v>1</v>
      </c>
      <c r="K55" s="232">
        <v>1</v>
      </c>
      <c r="L55" s="232">
        <v>0.5</v>
      </c>
      <c r="M55" s="230">
        <v>2.5</v>
      </c>
      <c r="N55" s="230">
        <v>40</v>
      </c>
      <c r="O55" s="232">
        <v>2.5</v>
      </c>
      <c r="P55" s="122" t="s">
        <v>30</v>
      </c>
      <c r="Q55" s="123">
        <f t="shared" si="0"/>
        <v>0.66666666666666663</v>
      </c>
      <c r="R55" s="122">
        <v>100</v>
      </c>
      <c r="S55" s="125" t="s">
        <v>30</v>
      </c>
      <c r="U55" s="37"/>
      <c r="V55" s="37"/>
      <c r="X55" s="37"/>
    </row>
    <row r="56" spans="1:24" s="36" customFormat="1" ht="24.95" customHeight="1">
      <c r="A56" s="47" t="s">
        <v>117</v>
      </c>
      <c r="B56" s="175">
        <v>11233</v>
      </c>
      <c r="C56" s="153" t="s">
        <v>344</v>
      </c>
      <c r="D56" s="128">
        <v>2</v>
      </c>
      <c r="E56" s="152">
        <v>32</v>
      </c>
      <c r="F56" s="162">
        <v>2</v>
      </c>
      <c r="G56" s="47" t="s">
        <v>117</v>
      </c>
      <c r="H56" s="233">
        <v>12048</v>
      </c>
      <c r="I56" s="163" t="s">
        <v>345</v>
      </c>
      <c r="J56" s="128">
        <v>3</v>
      </c>
      <c r="K56" s="234">
        <v>2</v>
      </c>
      <c r="L56" s="234">
        <v>2.5</v>
      </c>
      <c r="M56" s="233">
        <v>7.5</v>
      </c>
      <c r="N56" s="233">
        <v>120</v>
      </c>
      <c r="O56" s="234">
        <v>7.5</v>
      </c>
      <c r="P56" s="122" t="s">
        <v>30</v>
      </c>
      <c r="Q56" s="123">
        <f t="shared" si="0"/>
        <v>2.5</v>
      </c>
      <c r="R56" s="122">
        <v>100</v>
      </c>
      <c r="S56" s="125" t="s">
        <v>30</v>
      </c>
      <c r="U56" s="37"/>
      <c r="V56" s="37"/>
      <c r="X56" s="37"/>
    </row>
    <row r="57" spans="1:24" s="36" customFormat="1" ht="24.95" customHeight="1">
      <c r="A57" s="47" t="s">
        <v>117</v>
      </c>
      <c r="B57" s="175">
        <v>11234</v>
      </c>
      <c r="C57" s="153" t="s">
        <v>346</v>
      </c>
      <c r="D57" s="128">
        <v>4</v>
      </c>
      <c r="E57" s="152">
        <v>64</v>
      </c>
      <c r="F57" s="162">
        <v>4</v>
      </c>
      <c r="G57" s="47" t="s">
        <v>117</v>
      </c>
      <c r="H57" s="233">
        <v>11877</v>
      </c>
      <c r="I57" s="163" t="s">
        <v>347</v>
      </c>
      <c r="J57" s="128">
        <v>4</v>
      </c>
      <c r="K57" s="234">
        <v>3</v>
      </c>
      <c r="L57" s="234">
        <v>3</v>
      </c>
      <c r="M57" s="233">
        <v>10</v>
      </c>
      <c r="N57" s="233">
        <v>160</v>
      </c>
      <c r="O57" s="234">
        <v>10</v>
      </c>
      <c r="P57" s="122" t="s">
        <v>30</v>
      </c>
      <c r="Q57" s="123">
        <f t="shared" si="0"/>
        <v>1.75</v>
      </c>
      <c r="R57" s="122">
        <v>100</v>
      </c>
      <c r="S57" s="125" t="s">
        <v>30</v>
      </c>
      <c r="U57" s="37"/>
      <c r="V57" s="37"/>
      <c r="X57" s="37"/>
    </row>
    <row r="58" spans="1:24" s="36" customFormat="1" ht="24.95" customHeight="1">
      <c r="A58" s="47" t="s">
        <v>117</v>
      </c>
      <c r="B58" s="175">
        <v>9629</v>
      </c>
      <c r="C58" s="153" t="s">
        <v>348</v>
      </c>
      <c r="D58" s="128">
        <v>2</v>
      </c>
      <c r="E58" s="152">
        <v>32</v>
      </c>
      <c r="F58" s="162">
        <v>2</v>
      </c>
      <c r="G58" s="47" t="s">
        <v>117</v>
      </c>
      <c r="H58" s="233">
        <v>12055</v>
      </c>
      <c r="I58" s="163" t="s">
        <v>349</v>
      </c>
      <c r="J58" s="128">
        <v>2</v>
      </c>
      <c r="K58" s="234">
        <v>1</v>
      </c>
      <c r="L58" s="234">
        <v>2</v>
      </c>
      <c r="M58" s="233">
        <v>5</v>
      </c>
      <c r="N58" s="233">
        <v>80</v>
      </c>
      <c r="O58" s="234">
        <v>5</v>
      </c>
      <c r="P58" s="122" t="s">
        <v>30</v>
      </c>
      <c r="Q58" s="123">
        <f t="shared" si="0"/>
        <v>1.5</v>
      </c>
      <c r="R58" s="122">
        <v>100</v>
      </c>
      <c r="S58" s="125" t="s">
        <v>30</v>
      </c>
      <c r="U58" s="37"/>
      <c r="V58" s="37"/>
      <c r="X58" s="37"/>
    </row>
    <row r="59" spans="1:24" s="36" customFormat="1" ht="24.95" customHeight="1">
      <c r="A59" s="47" t="s">
        <v>117</v>
      </c>
      <c r="B59" s="152">
        <v>6502</v>
      </c>
      <c r="C59" s="153" t="s">
        <v>350</v>
      </c>
      <c r="D59" s="128">
        <v>3</v>
      </c>
      <c r="E59" s="152">
        <v>48</v>
      </c>
      <c r="F59" s="162">
        <v>3</v>
      </c>
      <c r="G59" s="47" t="s">
        <v>117</v>
      </c>
      <c r="H59" s="233">
        <v>12052</v>
      </c>
      <c r="I59" s="163" t="s">
        <v>351</v>
      </c>
      <c r="J59" s="128">
        <v>2</v>
      </c>
      <c r="K59" s="234">
        <v>1</v>
      </c>
      <c r="L59" s="234">
        <v>2</v>
      </c>
      <c r="M59" s="233">
        <v>5</v>
      </c>
      <c r="N59" s="233">
        <v>80</v>
      </c>
      <c r="O59" s="234">
        <v>5</v>
      </c>
      <c r="P59" s="122" t="s">
        <v>30</v>
      </c>
      <c r="Q59" s="123">
        <f t="shared" si="0"/>
        <v>1</v>
      </c>
      <c r="R59" s="122">
        <v>100</v>
      </c>
      <c r="S59" s="125" t="s">
        <v>30</v>
      </c>
      <c r="U59" s="37"/>
      <c r="V59" s="37"/>
      <c r="X59" s="37"/>
    </row>
    <row r="60" spans="1:24" s="36" customFormat="1" ht="24.95" customHeight="1">
      <c r="A60" s="47" t="s">
        <v>117</v>
      </c>
      <c r="B60" s="152"/>
      <c r="C60" s="153"/>
      <c r="D60" s="128"/>
      <c r="E60" s="152"/>
      <c r="F60" s="162"/>
      <c r="G60" s="47" t="s">
        <v>117</v>
      </c>
      <c r="H60" s="233">
        <v>12049</v>
      </c>
      <c r="I60" s="163" t="s">
        <v>352</v>
      </c>
      <c r="J60" s="128">
        <v>2</v>
      </c>
      <c r="K60" s="234">
        <v>1</v>
      </c>
      <c r="L60" s="234">
        <v>2</v>
      </c>
      <c r="M60" s="233">
        <v>5</v>
      </c>
      <c r="N60" s="233">
        <v>80</v>
      </c>
      <c r="O60" s="234">
        <v>5</v>
      </c>
      <c r="P60" s="122"/>
      <c r="Q60" s="123"/>
      <c r="R60" s="122"/>
      <c r="S60" s="125" t="s">
        <v>353</v>
      </c>
      <c r="U60" s="37"/>
      <c r="V60" s="37"/>
      <c r="X60" s="37"/>
    </row>
    <row r="61" spans="1:24" s="36" customFormat="1" ht="24.95" customHeight="1">
      <c r="A61" s="47" t="s">
        <v>117</v>
      </c>
      <c r="B61" s="152">
        <v>11217</v>
      </c>
      <c r="C61" s="153" t="s">
        <v>354</v>
      </c>
      <c r="D61" s="128">
        <v>3</v>
      </c>
      <c r="E61" s="152">
        <v>48</v>
      </c>
      <c r="F61" s="162">
        <v>3</v>
      </c>
      <c r="G61" s="47" t="s">
        <v>135</v>
      </c>
      <c r="H61" s="233">
        <v>12051</v>
      </c>
      <c r="I61" s="163" t="s">
        <v>355</v>
      </c>
      <c r="J61" s="128">
        <v>3</v>
      </c>
      <c r="K61" s="234">
        <v>2</v>
      </c>
      <c r="L61" s="234">
        <v>2.5</v>
      </c>
      <c r="M61" s="233">
        <v>7.5</v>
      </c>
      <c r="N61" s="233">
        <v>120</v>
      </c>
      <c r="O61" s="234">
        <v>7.5</v>
      </c>
      <c r="P61" s="122" t="s">
        <v>30</v>
      </c>
      <c r="Q61" s="123">
        <f t="shared" si="0"/>
        <v>1.6666666666666667</v>
      </c>
      <c r="R61" s="122">
        <v>100</v>
      </c>
      <c r="S61" s="125" t="s">
        <v>30</v>
      </c>
      <c r="U61" s="37"/>
      <c r="V61" s="37"/>
      <c r="X61" s="37"/>
    </row>
    <row r="62" spans="1:24" s="36" customFormat="1" ht="24.95" customHeight="1" thickBot="1">
      <c r="A62" s="47" t="s">
        <v>117</v>
      </c>
      <c r="B62" s="152"/>
      <c r="C62" s="153"/>
      <c r="D62" s="128"/>
      <c r="E62" s="152"/>
      <c r="F62" s="162"/>
      <c r="G62" s="47" t="s">
        <v>117</v>
      </c>
      <c r="H62" s="233">
        <v>12054</v>
      </c>
      <c r="I62" s="163" t="s">
        <v>356</v>
      </c>
      <c r="J62" s="128">
        <v>2</v>
      </c>
      <c r="K62" s="234">
        <v>1</v>
      </c>
      <c r="L62" s="234">
        <v>2</v>
      </c>
      <c r="M62" s="233">
        <v>5</v>
      </c>
      <c r="N62" s="233">
        <v>80</v>
      </c>
      <c r="O62" s="234">
        <v>5</v>
      </c>
      <c r="P62" s="122"/>
      <c r="Q62" s="123" t="e">
        <f t="shared" si="0"/>
        <v>#DIV/0!</v>
      </c>
      <c r="R62" s="122"/>
      <c r="S62" s="125" t="s">
        <v>279</v>
      </c>
      <c r="U62" s="37"/>
      <c r="V62" s="37"/>
      <c r="X62" s="37"/>
    </row>
    <row r="63" spans="1:24" s="36" customFormat="1" ht="24.95" customHeight="1">
      <c r="A63" s="47" t="s">
        <v>117</v>
      </c>
      <c r="B63" s="235">
        <v>9625</v>
      </c>
      <c r="C63" s="236" t="s">
        <v>357</v>
      </c>
      <c r="D63" s="237">
        <v>12</v>
      </c>
      <c r="E63" s="235">
        <v>192</v>
      </c>
      <c r="F63" s="238">
        <v>6</v>
      </c>
      <c r="G63" s="47" t="s">
        <v>117</v>
      </c>
      <c r="H63" s="233">
        <v>12053</v>
      </c>
      <c r="I63" s="239" t="s">
        <v>358</v>
      </c>
      <c r="J63" s="115"/>
      <c r="K63" s="234">
        <v>3</v>
      </c>
      <c r="L63" s="234">
        <v>3</v>
      </c>
      <c r="M63" s="233"/>
      <c r="N63" s="233">
        <v>96</v>
      </c>
      <c r="O63" s="234">
        <v>6</v>
      </c>
      <c r="P63" s="122" t="s">
        <v>30</v>
      </c>
      <c r="Q63" s="123">
        <f t="shared" si="0"/>
        <v>0.25</v>
      </c>
      <c r="R63" s="122">
        <v>100</v>
      </c>
      <c r="S63" s="125" t="s">
        <v>30</v>
      </c>
      <c r="U63" s="37"/>
      <c r="V63" s="37"/>
      <c r="X63" s="37"/>
    </row>
    <row r="64" spans="1:24" s="36" customFormat="1" ht="24.95" customHeight="1">
      <c r="A64" s="47" t="s">
        <v>117</v>
      </c>
      <c r="B64" s="126">
        <v>11228</v>
      </c>
      <c r="C64" s="144" t="s">
        <v>359</v>
      </c>
      <c r="D64" s="145">
        <v>4</v>
      </c>
      <c r="E64" s="152">
        <v>64</v>
      </c>
      <c r="F64" s="168">
        <v>4</v>
      </c>
      <c r="G64" s="47"/>
      <c r="H64" s="233"/>
      <c r="I64" s="240"/>
      <c r="J64" s="140"/>
      <c r="K64" s="234"/>
      <c r="L64" s="234"/>
      <c r="M64" s="233"/>
      <c r="N64" s="233"/>
      <c r="O64" s="241"/>
      <c r="P64" s="122"/>
      <c r="Q64" s="123"/>
      <c r="R64" s="122"/>
      <c r="S64" s="125" t="s">
        <v>283</v>
      </c>
      <c r="U64" s="37"/>
      <c r="V64" s="37"/>
      <c r="X64" s="37"/>
    </row>
    <row r="65" spans="1:24" s="36" customFormat="1" ht="24.95" customHeight="1">
      <c r="A65" s="47" t="s">
        <v>117</v>
      </c>
      <c r="B65" s="242">
        <v>11229</v>
      </c>
      <c r="C65" s="144" t="s">
        <v>360</v>
      </c>
      <c r="D65" s="145">
        <v>5</v>
      </c>
      <c r="E65" s="152">
        <v>80</v>
      </c>
      <c r="F65" s="168">
        <v>5</v>
      </c>
      <c r="G65" s="47"/>
      <c r="H65" s="233"/>
      <c r="I65" s="240"/>
      <c r="J65" s="140"/>
      <c r="K65" s="234"/>
      <c r="L65" s="234"/>
      <c r="M65" s="233"/>
      <c r="N65" s="233"/>
      <c r="O65" s="241"/>
      <c r="P65" s="122"/>
      <c r="Q65" s="123"/>
      <c r="R65" s="122"/>
      <c r="S65" s="125" t="s">
        <v>283</v>
      </c>
      <c r="U65" s="37"/>
      <c r="V65" s="37"/>
      <c r="X65" s="37"/>
    </row>
    <row r="66" spans="1:24" s="36" customFormat="1" ht="24.95" customHeight="1">
      <c r="A66" s="47" t="s">
        <v>117</v>
      </c>
      <c r="B66" s="126">
        <v>11230</v>
      </c>
      <c r="C66" s="144" t="s">
        <v>361</v>
      </c>
      <c r="D66" s="145">
        <v>2</v>
      </c>
      <c r="E66" s="152">
        <v>32</v>
      </c>
      <c r="F66" s="168">
        <v>2</v>
      </c>
      <c r="G66" s="47"/>
      <c r="H66" s="233"/>
      <c r="I66" s="240"/>
      <c r="J66" s="140"/>
      <c r="K66" s="234"/>
      <c r="L66" s="234"/>
      <c r="M66" s="233"/>
      <c r="N66" s="233"/>
      <c r="O66" s="241"/>
      <c r="P66" s="122"/>
      <c r="Q66" s="123"/>
      <c r="R66" s="122"/>
      <c r="S66" s="125" t="s">
        <v>283</v>
      </c>
      <c r="U66" s="37"/>
      <c r="V66" s="37"/>
      <c r="X66" s="37"/>
    </row>
    <row r="67" spans="1:24" s="36" customFormat="1" ht="24.95" customHeight="1">
      <c r="A67" s="47" t="s">
        <v>117</v>
      </c>
      <c r="B67" s="126">
        <v>9631</v>
      </c>
      <c r="C67" s="144" t="s">
        <v>362</v>
      </c>
      <c r="D67" s="145">
        <v>2</v>
      </c>
      <c r="E67" s="152">
        <v>32</v>
      </c>
      <c r="F67" s="168">
        <v>2</v>
      </c>
      <c r="G67" s="47"/>
      <c r="H67" s="233"/>
      <c r="I67" s="240"/>
      <c r="J67" s="140"/>
      <c r="K67" s="234"/>
      <c r="L67" s="234"/>
      <c r="M67" s="233"/>
      <c r="N67" s="233"/>
      <c r="O67" s="241"/>
      <c r="P67" s="122"/>
      <c r="Q67" s="123"/>
      <c r="R67" s="122"/>
      <c r="S67" s="125" t="s">
        <v>283</v>
      </c>
      <c r="U67" s="37"/>
      <c r="V67" s="37"/>
      <c r="X67" s="37"/>
    </row>
    <row r="68" spans="1:24" s="36" customFormat="1" ht="24.95" customHeight="1">
      <c r="A68" s="47" t="s">
        <v>117</v>
      </c>
      <c r="B68" s="126">
        <v>11405</v>
      </c>
      <c r="C68" s="144" t="s">
        <v>363</v>
      </c>
      <c r="D68" s="145">
        <v>3</v>
      </c>
      <c r="E68" s="152">
        <v>48</v>
      </c>
      <c r="F68" s="168">
        <v>3</v>
      </c>
      <c r="G68" s="47"/>
      <c r="H68" s="233"/>
      <c r="I68" s="240"/>
      <c r="J68" s="140"/>
      <c r="K68" s="234"/>
      <c r="L68" s="234"/>
      <c r="M68" s="233"/>
      <c r="N68" s="233"/>
      <c r="O68" s="241"/>
      <c r="P68" s="122"/>
      <c r="Q68" s="123"/>
      <c r="R68" s="122"/>
      <c r="S68" s="125" t="s">
        <v>283</v>
      </c>
      <c r="U68" s="37"/>
      <c r="V68" s="37"/>
      <c r="X68" s="37"/>
    </row>
    <row r="69" spans="1:24" s="36" customFormat="1" ht="24.95" customHeight="1">
      <c r="A69" s="47" t="s">
        <v>117</v>
      </c>
      <c r="B69" s="126">
        <v>11231</v>
      </c>
      <c r="C69" s="144" t="s">
        <v>364</v>
      </c>
      <c r="D69" s="145">
        <v>5</v>
      </c>
      <c r="E69" s="152">
        <v>80</v>
      </c>
      <c r="F69" s="168">
        <v>5</v>
      </c>
      <c r="G69" s="47"/>
      <c r="H69" s="233"/>
      <c r="I69" s="240"/>
      <c r="J69" s="140"/>
      <c r="K69" s="234"/>
      <c r="L69" s="234"/>
      <c r="M69" s="233"/>
      <c r="N69" s="233"/>
      <c r="O69" s="241"/>
      <c r="P69" s="122"/>
      <c r="Q69" s="123"/>
      <c r="R69" s="122"/>
      <c r="S69" s="125" t="s">
        <v>283</v>
      </c>
      <c r="U69" s="37"/>
      <c r="V69" s="37"/>
      <c r="X69" s="37"/>
    </row>
    <row r="70" spans="1:24" s="36" customFormat="1" ht="24.95" customHeight="1" thickBot="1">
      <c r="A70" s="47" t="s">
        <v>117</v>
      </c>
      <c r="B70" s="243">
        <v>11232</v>
      </c>
      <c r="C70" s="153" t="s">
        <v>365</v>
      </c>
      <c r="D70" s="128">
        <v>5</v>
      </c>
      <c r="E70" s="152">
        <v>80</v>
      </c>
      <c r="F70" s="168">
        <v>5</v>
      </c>
      <c r="G70" s="47"/>
      <c r="H70" s="233"/>
      <c r="I70" s="240"/>
      <c r="J70" s="140"/>
      <c r="K70" s="234"/>
      <c r="L70" s="234"/>
      <c r="M70" s="233"/>
      <c r="N70" s="233"/>
      <c r="O70" s="241"/>
      <c r="P70" s="122"/>
      <c r="Q70" s="123"/>
      <c r="R70" s="122"/>
      <c r="S70" s="125" t="s">
        <v>283</v>
      </c>
      <c r="U70" s="37"/>
      <c r="V70" s="37"/>
      <c r="X70" s="37"/>
    </row>
    <row r="71" spans="1:24" s="36" customFormat="1" ht="24.95" customHeight="1">
      <c r="A71" s="47" t="s">
        <v>135</v>
      </c>
      <c r="B71" s="193">
        <v>11406</v>
      </c>
      <c r="C71" s="147" t="s">
        <v>366</v>
      </c>
      <c r="D71" s="115">
        <v>3</v>
      </c>
      <c r="E71" s="154">
        <v>48</v>
      </c>
      <c r="F71" s="155">
        <v>3</v>
      </c>
      <c r="G71" s="47" t="s">
        <v>135</v>
      </c>
      <c r="H71" s="244">
        <v>12058</v>
      </c>
      <c r="I71" s="119" t="s">
        <v>367</v>
      </c>
      <c r="J71" s="115">
        <v>2</v>
      </c>
      <c r="K71" s="245">
        <v>1</v>
      </c>
      <c r="L71" s="245">
        <v>2</v>
      </c>
      <c r="M71" s="245">
        <v>5</v>
      </c>
      <c r="N71" s="246">
        <v>80</v>
      </c>
      <c r="O71" s="245">
        <v>5</v>
      </c>
      <c r="P71" s="122" t="s">
        <v>30</v>
      </c>
      <c r="Q71" s="123">
        <f t="shared" si="0"/>
        <v>1</v>
      </c>
      <c r="R71" s="122">
        <v>100</v>
      </c>
      <c r="S71" s="125" t="s">
        <v>30</v>
      </c>
      <c r="U71" s="37"/>
      <c r="V71" s="37"/>
      <c r="X71" s="37"/>
    </row>
    <row r="72" spans="1:24" s="36" customFormat="1" ht="24.95" customHeight="1">
      <c r="A72" s="47" t="s">
        <v>135</v>
      </c>
      <c r="B72" s="183">
        <v>11236</v>
      </c>
      <c r="C72" s="153" t="s">
        <v>368</v>
      </c>
      <c r="D72" s="128">
        <v>10</v>
      </c>
      <c r="E72" s="152">
        <v>160</v>
      </c>
      <c r="F72" s="168">
        <v>5</v>
      </c>
      <c r="G72" s="47" t="s">
        <v>135</v>
      </c>
      <c r="H72" s="247">
        <v>11878</v>
      </c>
      <c r="I72" s="163" t="s">
        <v>369</v>
      </c>
      <c r="J72" s="128"/>
      <c r="K72" s="248">
        <v>6</v>
      </c>
      <c r="L72" s="248">
        <v>6.5</v>
      </c>
      <c r="M72" s="249"/>
      <c r="N72" s="249">
        <v>200</v>
      </c>
      <c r="O72" s="248">
        <v>13</v>
      </c>
      <c r="P72" s="122" t="s">
        <v>30</v>
      </c>
      <c r="Q72" s="123">
        <f t="shared" si="0"/>
        <v>0.6</v>
      </c>
      <c r="R72" s="122">
        <v>100</v>
      </c>
      <c r="S72" s="125" t="s">
        <v>30</v>
      </c>
      <c r="U72" s="37"/>
      <c r="V72" s="37"/>
      <c r="X72" s="37"/>
    </row>
    <row r="73" spans="1:24" s="36" customFormat="1" ht="24.95" customHeight="1">
      <c r="A73" s="47" t="s">
        <v>135</v>
      </c>
      <c r="B73" s="183">
        <v>11228</v>
      </c>
      <c r="C73" s="153" t="s">
        <v>359</v>
      </c>
      <c r="D73" s="128">
        <v>4</v>
      </c>
      <c r="E73" s="152">
        <v>64</v>
      </c>
      <c r="F73" s="168">
        <v>4</v>
      </c>
      <c r="G73" s="47" t="s">
        <v>135</v>
      </c>
      <c r="H73" s="250">
        <v>12056</v>
      </c>
      <c r="I73" s="251" t="s">
        <v>370</v>
      </c>
      <c r="J73" s="128">
        <v>2</v>
      </c>
      <c r="K73" s="252">
        <v>1</v>
      </c>
      <c r="L73" s="252">
        <v>2</v>
      </c>
      <c r="M73" s="253">
        <v>5</v>
      </c>
      <c r="N73" s="253">
        <v>80</v>
      </c>
      <c r="O73" s="252">
        <v>5</v>
      </c>
      <c r="P73" s="122" t="s">
        <v>30</v>
      </c>
      <c r="Q73" s="123">
        <f t="shared" si="0"/>
        <v>0.75</v>
      </c>
      <c r="R73" s="122">
        <v>100</v>
      </c>
      <c r="S73" s="125" t="s">
        <v>30</v>
      </c>
      <c r="U73" s="37"/>
      <c r="V73" s="37"/>
      <c r="X73" s="37"/>
    </row>
    <row r="74" spans="1:24" s="36" customFormat="1" ht="24.95" customHeight="1">
      <c r="A74" s="47" t="s">
        <v>135</v>
      </c>
      <c r="B74" s="183">
        <v>11229</v>
      </c>
      <c r="C74" s="153" t="s">
        <v>360</v>
      </c>
      <c r="D74" s="128">
        <v>5</v>
      </c>
      <c r="E74" s="152">
        <v>80</v>
      </c>
      <c r="F74" s="168">
        <v>5</v>
      </c>
      <c r="G74" s="47" t="s">
        <v>151</v>
      </c>
      <c r="H74" s="250">
        <v>12057</v>
      </c>
      <c r="I74" s="251" t="s">
        <v>371</v>
      </c>
      <c r="J74" s="128">
        <v>3</v>
      </c>
      <c r="K74" s="252">
        <v>2</v>
      </c>
      <c r="L74" s="252">
        <v>2.5</v>
      </c>
      <c r="M74" s="254">
        <v>7.5</v>
      </c>
      <c r="N74" s="254">
        <v>120</v>
      </c>
      <c r="O74" s="255">
        <v>7.5</v>
      </c>
      <c r="P74" s="122" t="s">
        <v>30</v>
      </c>
      <c r="Q74" s="123">
        <f t="shared" si="0"/>
        <v>1</v>
      </c>
      <c r="R74" s="122">
        <v>100</v>
      </c>
      <c r="S74" s="125" t="s">
        <v>30</v>
      </c>
      <c r="U74" s="37"/>
      <c r="V74" s="37"/>
      <c r="X74" s="37"/>
    </row>
    <row r="75" spans="1:24" s="36" customFormat="1" ht="24.95" customHeight="1">
      <c r="A75" s="47" t="s">
        <v>135</v>
      </c>
      <c r="B75" s="183">
        <v>11230</v>
      </c>
      <c r="C75" s="153" t="s">
        <v>372</v>
      </c>
      <c r="D75" s="128">
        <v>2</v>
      </c>
      <c r="E75" s="152">
        <v>32</v>
      </c>
      <c r="F75" s="168">
        <v>2</v>
      </c>
      <c r="G75" s="47" t="s">
        <v>151</v>
      </c>
      <c r="H75" s="250">
        <v>12061</v>
      </c>
      <c r="I75" s="251" t="s">
        <v>373</v>
      </c>
      <c r="J75" s="128">
        <v>2</v>
      </c>
      <c r="K75" s="252">
        <v>1</v>
      </c>
      <c r="L75" s="252">
        <v>2</v>
      </c>
      <c r="M75" s="253">
        <v>5</v>
      </c>
      <c r="N75" s="253">
        <v>80</v>
      </c>
      <c r="O75" s="252">
        <v>5</v>
      </c>
      <c r="P75" s="122" t="s">
        <v>30</v>
      </c>
      <c r="Q75" s="123">
        <f t="shared" si="0"/>
        <v>1.5</v>
      </c>
      <c r="R75" s="122">
        <v>100</v>
      </c>
      <c r="S75" s="125" t="s">
        <v>30</v>
      </c>
      <c r="U75" s="37"/>
      <c r="V75" s="37"/>
      <c r="X75" s="37"/>
    </row>
    <row r="76" spans="1:24" s="36" customFormat="1" ht="24.95" customHeight="1">
      <c r="A76" s="47" t="s">
        <v>135</v>
      </c>
      <c r="B76" s="183"/>
      <c r="C76" s="153"/>
      <c r="D76" s="128"/>
      <c r="E76" s="152"/>
      <c r="F76" s="168"/>
      <c r="G76" s="47" t="s">
        <v>151</v>
      </c>
      <c r="H76" s="250">
        <v>12062</v>
      </c>
      <c r="I76" s="251" t="s">
        <v>374</v>
      </c>
      <c r="J76" s="128">
        <v>3</v>
      </c>
      <c r="K76" s="252">
        <v>2</v>
      </c>
      <c r="L76" s="252">
        <v>2.5</v>
      </c>
      <c r="M76" s="253">
        <v>7.5</v>
      </c>
      <c r="N76" s="253">
        <v>120</v>
      </c>
      <c r="O76" s="252">
        <v>7.5</v>
      </c>
      <c r="P76" s="122"/>
      <c r="Q76" s="123" t="e">
        <f t="shared" si="0"/>
        <v>#DIV/0!</v>
      </c>
      <c r="R76" s="122"/>
      <c r="S76" s="125" t="s">
        <v>279</v>
      </c>
      <c r="U76" s="37"/>
      <c r="V76" s="37"/>
      <c r="X76" s="37"/>
    </row>
    <row r="77" spans="1:24" s="36" customFormat="1" ht="24.95" customHeight="1" thickBot="1">
      <c r="A77" s="47" t="s">
        <v>135</v>
      </c>
      <c r="B77" s="183">
        <v>11197</v>
      </c>
      <c r="C77" s="153" t="s">
        <v>244</v>
      </c>
      <c r="D77" s="128">
        <v>2</v>
      </c>
      <c r="E77" s="152">
        <v>32</v>
      </c>
      <c r="F77" s="168">
        <v>2</v>
      </c>
      <c r="G77" s="47" t="s">
        <v>151</v>
      </c>
      <c r="H77" s="250">
        <v>12059</v>
      </c>
      <c r="I77" s="251" t="s">
        <v>375</v>
      </c>
      <c r="J77" s="128">
        <v>2</v>
      </c>
      <c r="K77" s="252">
        <v>1</v>
      </c>
      <c r="L77" s="252">
        <v>2</v>
      </c>
      <c r="M77" s="253">
        <v>5</v>
      </c>
      <c r="N77" s="253">
        <v>80</v>
      </c>
      <c r="O77" s="252">
        <v>5</v>
      </c>
      <c r="P77" s="122" t="s">
        <v>30</v>
      </c>
      <c r="Q77" s="123">
        <f t="shared" si="0"/>
        <v>1.5</v>
      </c>
      <c r="R77" s="122">
        <v>100</v>
      </c>
      <c r="S77" s="125" t="s">
        <v>30</v>
      </c>
      <c r="U77" s="37"/>
      <c r="V77" s="37"/>
      <c r="X77" s="37"/>
    </row>
    <row r="78" spans="1:24" s="36" customFormat="1" ht="24.95" customHeight="1">
      <c r="A78" s="47" t="s">
        <v>135</v>
      </c>
      <c r="B78" s="256">
        <v>11231</v>
      </c>
      <c r="C78" s="236" t="s">
        <v>364</v>
      </c>
      <c r="D78" s="237">
        <v>10</v>
      </c>
      <c r="E78" s="235">
        <v>160</v>
      </c>
      <c r="F78" s="257">
        <v>5</v>
      </c>
      <c r="G78" s="47" t="s">
        <v>151</v>
      </c>
      <c r="H78" s="258">
        <v>12060</v>
      </c>
      <c r="I78" s="259" t="s">
        <v>376</v>
      </c>
      <c r="J78" s="115"/>
      <c r="K78" s="252">
        <v>3</v>
      </c>
      <c r="L78" s="252">
        <v>3</v>
      </c>
      <c r="M78" s="253"/>
      <c r="N78" s="253">
        <v>96</v>
      </c>
      <c r="O78" s="252">
        <v>6</v>
      </c>
      <c r="P78" s="122" t="s">
        <v>30</v>
      </c>
      <c r="Q78" s="123">
        <f t="shared" si="0"/>
        <v>0.3</v>
      </c>
      <c r="R78" s="122">
        <v>100</v>
      </c>
      <c r="S78" s="125" t="s">
        <v>30</v>
      </c>
      <c r="U78" s="37"/>
      <c r="V78" s="37"/>
      <c r="X78" s="37"/>
    </row>
    <row r="79" spans="1:24" s="36" customFormat="1" ht="24.95" customHeight="1">
      <c r="A79" s="47" t="s">
        <v>135</v>
      </c>
      <c r="B79" s="126">
        <v>11407</v>
      </c>
      <c r="C79" s="144" t="s">
        <v>377</v>
      </c>
      <c r="D79" s="145">
        <v>2</v>
      </c>
      <c r="E79" s="152">
        <v>32</v>
      </c>
      <c r="F79" s="168">
        <v>2</v>
      </c>
      <c r="G79" s="47"/>
      <c r="H79" s="258"/>
      <c r="J79" s="140"/>
      <c r="K79" s="252"/>
      <c r="L79" s="252"/>
      <c r="M79" s="253"/>
      <c r="N79" s="253"/>
      <c r="O79" s="260"/>
      <c r="P79" s="122"/>
      <c r="Q79" s="123"/>
      <c r="R79" s="122"/>
      <c r="S79" s="127" t="s">
        <v>378</v>
      </c>
      <c r="U79" s="37"/>
      <c r="V79" s="37"/>
      <c r="X79" s="37"/>
    </row>
    <row r="80" spans="1:24" s="36" customFormat="1" ht="24.95" customHeight="1">
      <c r="A80" s="47" t="s">
        <v>135</v>
      </c>
      <c r="B80" s="261">
        <v>11235</v>
      </c>
      <c r="C80" s="144" t="s">
        <v>379</v>
      </c>
      <c r="D80" s="145">
        <v>10</v>
      </c>
      <c r="E80" s="152">
        <v>160</v>
      </c>
      <c r="F80" s="168">
        <v>5</v>
      </c>
      <c r="G80" s="47"/>
      <c r="H80" s="258"/>
      <c r="J80" s="140"/>
      <c r="K80" s="252"/>
      <c r="L80" s="252"/>
      <c r="M80" s="253"/>
      <c r="N80" s="253"/>
      <c r="O80" s="260"/>
      <c r="P80" s="122"/>
      <c r="Q80" s="123"/>
      <c r="R80" s="122"/>
      <c r="S80" s="127" t="s">
        <v>378</v>
      </c>
      <c r="U80" s="37"/>
      <c r="V80" s="37"/>
      <c r="X80" s="37"/>
    </row>
    <row r="81" spans="1:24" s="36" customFormat="1" ht="24.95" customHeight="1">
      <c r="A81" s="47" t="s">
        <v>135</v>
      </c>
      <c r="B81" s="126">
        <v>11237</v>
      </c>
      <c r="C81" s="144" t="s">
        <v>380</v>
      </c>
      <c r="D81" s="145">
        <v>2</v>
      </c>
      <c r="E81" s="152">
        <v>32</v>
      </c>
      <c r="F81" s="168">
        <v>2</v>
      </c>
      <c r="G81" s="47"/>
      <c r="H81" s="258"/>
      <c r="J81" s="140"/>
      <c r="K81" s="252"/>
      <c r="L81" s="252"/>
      <c r="M81" s="253"/>
      <c r="N81" s="253"/>
      <c r="O81" s="260"/>
      <c r="P81" s="122"/>
      <c r="Q81" s="123"/>
      <c r="R81" s="122"/>
      <c r="S81" s="127" t="s">
        <v>378</v>
      </c>
      <c r="U81" s="37"/>
      <c r="V81" s="37"/>
      <c r="X81" s="37"/>
    </row>
    <row r="82" spans="1:24" s="36" customFormat="1" ht="24.95" customHeight="1">
      <c r="A82" s="47" t="s">
        <v>135</v>
      </c>
      <c r="B82" s="126">
        <v>11240</v>
      </c>
      <c r="C82" s="144" t="s">
        <v>381</v>
      </c>
      <c r="D82" s="145">
        <v>2</v>
      </c>
      <c r="E82" s="152">
        <v>32</v>
      </c>
      <c r="F82" s="168">
        <v>2</v>
      </c>
      <c r="G82" s="47"/>
      <c r="H82" s="258"/>
      <c r="J82" s="140"/>
      <c r="K82" s="252"/>
      <c r="L82" s="252"/>
      <c r="M82" s="253"/>
      <c r="N82" s="253"/>
      <c r="O82" s="260"/>
      <c r="P82" s="122"/>
      <c r="Q82" s="123"/>
      <c r="R82" s="122"/>
      <c r="S82" s="127" t="s">
        <v>378</v>
      </c>
      <c r="U82" s="37"/>
      <c r="V82" s="37"/>
      <c r="X82" s="37"/>
    </row>
    <row r="83" spans="1:24" s="36" customFormat="1" ht="24.95" customHeight="1" thickBot="1">
      <c r="A83" s="47" t="s">
        <v>135</v>
      </c>
      <c r="B83" s="126">
        <v>7404</v>
      </c>
      <c r="C83" s="144" t="s">
        <v>382</v>
      </c>
      <c r="D83" s="145">
        <v>2</v>
      </c>
      <c r="E83" s="152">
        <v>32</v>
      </c>
      <c r="F83" s="168">
        <v>2</v>
      </c>
      <c r="G83" s="47"/>
      <c r="H83" s="258"/>
      <c r="J83" s="140"/>
      <c r="K83" s="252"/>
      <c r="L83" s="252"/>
      <c r="M83" s="253"/>
      <c r="N83" s="253"/>
      <c r="O83" s="260"/>
      <c r="P83" s="122"/>
      <c r="Q83" s="123"/>
      <c r="R83" s="122"/>
      <c r="S83" s="127" t="s">
        <v>378</v>
      </c>
      <c r="U83" s="37"/>
      <c r="V83" s="37"/>
      <c r="X83" s="37"/>
    </row>
    <row r="84" spans="1:24" s="36" customFormat="1" ht="24.95" customHeight="1">
      <c r="A84" s="47" t="s">
        <v>151</v>
      </c>
      <c r="B84" s="38" t="s">
        <v>143</v>
      </c>
      <c r="C84" s="147" t="s">
        <v>383</v>
      </c>
      <c r="D84" s="115">
        <v>30</v>
      </c>
      <c r="E84" s="154">
        <v>480</v>
      </c>
      <c r="F84" s="194">
        <v>10</v>
      </c>
      <c r="G84" s="47" t="s">
        <v>151</v>
      </c>
      <c r="H84" s="262">
        <v>11879</v>
      </c>
      <c r="I84" s="263" t="s">
        <v>384</v>
      </c>
      <c r="J84" s="115">
        <v>0</v>
      </c>
      <c r="K84" s="264">
        <v>18</v>
      </c>
      <c r="L84" s="264">
        <v>18.25</v>
      </c>
      <c r="M84" s="265">
        <v>36.25</v>
      </c>
      <c r="N84" s="265">
        <v>580</v>
      </c>
      <c r="O84" s="264">
        <v>36.25</v>
      </c>
      <c r="P84" s="122" t="s">
        <v>30</v>
      </c>
      <c r="Q84" s="123">
        <f t="shared" si="0"/>
        <v>0.6</v>
      </c>
      <c r="R84" s="122">
        <v>100</v>
      </c>
      <c r="S84" s="125" t="s">
        <v>30</v>
      </c>
      <c r="U84" s="37"/>
      <c r="V84" s="37"/>
      <c r="X84" s="37"/>
    </row>
    <row r="85" spans="1:24" s="36" customFormat="1" ht="24.95" customHeight="1" thickBot="1">
      <c r="A85" s="47" t="s">
        <v>151</v>
      </c>
      <c r="B85" s="38"/>
      <c r="C85" s="72"/>
      <c r="D85" s="72"/>
      <c r="E85" s="33"/>
      <c r="F85" s="39"/>
      <c r="G85" s="47" t="s">
        <v>151</v>
      </c>
      <c r="H85" s="266">
        <v>11880</v>
      </c>
      <c r="I85" s="251" t="s">
        <v>385</v>
      </c>
      <c r="J85" s="128">
        <v>5</v>
      </c>
      <c r="K85" s="267">
        <v>4</v>
      </c>
      <c r="L85" s="267">
        <v>3.5</v>
      </c>
      <c r="M85" s="268">
        <v>12.5</v>
      </c>
      <c r="N85" s="268">
        <v>200</v>
      </c>
      <c r="O85" s="267">
        <v>12.5</v>
      </c>
      <c r="P85" s="122"/>
      <c r="Q85" s="123" t="e">
        <f t="shared" si="0"/>
        <v>#DIV/0!</v>
      </c>
      <c r="R85" s="122"/>
      <c r="S85" s="125" t="s">
        <v>279</v>
      </c>
      <c r="U85" s="37"/>
      <c r="V85" s="37"/>
      <c r="X85" s="37"/>
    </row>
    <row r="86" spans="1:24" s="36" customFormat="1" ht="24.95" customHeight="1">
      <c r="A86" s="47" t="s">
        <v>170</v>
      </c>
      <c r="B86" s="193">
        <v>11239</v>
      </c>
      <c r="C86" s="147" t="s">
        <v>386</v>
      </c>
      <c r="D86" s="115">
        <v>30</v>
      </c>
      <c r="E86" s="154">
        <v>480</v>
      </c>
      <c r="F86" s="155">
        <v>10</v>
      </c>
      <c r="G86" s="47" t="s">
        <v>170</v>
      </c>
      <c r="H86" s="269">
        <v>11881</v>
      </c>
      <c r="I86" s="119" t="s">
        <v>387</v>
      </c>
      <c r="J86" s="115">
        <v>0</v>
      </c>
      <c r="K86" s="270">
        <v>18</v>
      </c>
      <c r="L86" s="270">
        <v>18.25</v>
      </c>
      <c r="M86" s="271">
        <v>36.25</v>
      </c>
      <c r="N86" s="271">
        <v>580</v>
      </c>
      <c r="O86" s="270">
        <v>36.25</v>
      </c>
      <c r="P86" s="122" t="s">
        <v>30</v>
      </c>
      <c r="Q86" s="123">
        <f t="shared" si="0"/>
        <v>0.6</v>
      </c>
      <c r="R86" s="122">
        <v>100</v>
      </c>
      <c r="S86" s="125" t="s">
        <v>30</v>
      </c>
      <c r="U86" s="37"/>
      <c r="V86" s="37"/>
      <c r="X86" s="37"/>
    </row>
    <row r="87" spans="1:24" s="36" customFormat="1" ht="24.95" customHeight="1">
      <c r="A87" s="47" t="s">
        <v>170</v>
      </c>
      <c r="B87" s="38"/>
      <c r="C87" s="102"/>
      <c r="D87" s="102"/>
      <c r="E87" s="33"/>
      <c r="F87" s="39"/>
      <c r="G87" s="47" t="s">
        <v>170</v>
      </c>
      <c r="H87" s="272">
        <v>11882</v>
      </c>
      <c r="I87" s="132" t="s">
        <v>385</v>
      </c>
      <c r="J87" s="128">
        <v>5</v>
      </c>
      <c r="K87" s="273">
        <v>4</v>
      </c>
      <c r="L87" s="273">
        <v>3.5</v>
      </c>
      <c r="M87" s="274">
        <v>12.5</v>
      </c>
      <c r="N87" s="274">
        <v>200</v>
      </c>
      <c r="O87" s="273">
        <v>12.5</v>
      </c>
      <c r="P87" s="122"/>
      <c r="Q87" s="123" t="e">
        <f t="shared" si="0"/>
        <v>#DIV/0!</v>
      </c>
      <c r="R87" s="122"/>
      <c r="S87" s="125" t="s">
        <v>30</v>
      </c>
      <c r="U87" s="37"/>
      <c r="V87" s="37"/>
      <c r="X87" s="37"/>
    </row>
    <row r="88" spans="1:24" customFormat="1" ht="24.95" customHeight="1">
      <c r="J88" s="88"/>
      <c r="K88" s="88"/>
      <c r="L88" s="89"/>
      <c r="M88" s="89"/>
      <c r="N88" s="89"/>
      <c r="O88" s="89"/>
      <c r="P88" s="88"/>
      <c r="Q88" s="88"/>
      <c r="R88" s="88"/>
      <c r="X88" s="37"/>
    </row>
    <row r="89" spans="1:24" ht="15">
      <c r="C89" s="589" t="s">
        <v>203</v>
      </c>
      <c r="D89" s="589"/>
      <c r="E89" s="589"/>
      <c r="H89" s="589" t="s">
        <v>204</v>
      </c>
      <c r="I89" s="589"/>
      <c r="J89" s="589"/>
      <c r="K89"/>
      <c r="L89" s="590" t="s">
        <v>205</v>
      </c>
      <c r="M89" s="590"/>
      <c r="N89" s="590"/>
      <c r="O89" s="590"/>
      <c r="P89" s="90"/>
      <c r="Q89" s="91"/>
      <c r="R89" s="90"/>
    </row>
    <row r="90" spans="1:24">
      <c r="H90" s="600"/>
      <c r="I90" s="600"/>
      <c r="J90" s="600"/>
      <c r="K90" s="600"/>
      <c r="M90" s="600"/>
      <c r="N90" s="600"/>
      <c r="O90" s="600"/>
      <c r="P90" s="92"/>
      <c r="Q90" s="92"/>
      <c r="R90" s="92"/>
    </row>
    <row r="91" spans="1:24">
      <c r="M91" s="93" t="s">
        <v>206</v>
      </c>
      <c r="N91" s="601"/>
      <c r="O91" s="601"/>
      <c r="P91" s="90"/>
      <c r="Q91" s="90"/>
      <c r="R91" s="90"/>
    </row>
  </sheetData>
  <autoFilter ref="A6:A87"/>
  <mergeCells count="19">
    <mergeCell ref="H90:K90"/>
    <mergeCell ref="M90:O90"/>
    <mergeCell ref="N91:O91"/>
    <mergeCell ref="J6:L6"/>
    <mergeCell ref="M6:O6"/>
    <mergeCell ref="P6:S7"/>
    <mergeCell ref="C89:E89"/>
    <mergeCell ref="H89:J89"/>
    <mergeCell ref="L89:O89"/>
    <mergeCell ref="C2:O2"/>
    <mergeCell ref="B4:F4"/>
    <mergeCell ref="H4:O4"/>
    <mergeCell ref="B5:F5"/>
    <mergeCell ref="H5:O5"/>
    <mergeCell ref="A6:A8"/>
    <mergeCell ref="B6:C7"/>
    <mergeCell ref="D6:F6"/>
    <mergeCell ref="G6:G8"/>
    <mergeCell ref="H6:I7"/>
  </mergeCells>
  <printOptions horizontalCentered="1" verticalCentered="1"/>
  <pageMargins left="0.11811023622047245" right="0" top="0.15748031496062992" bottom="0.15748031496062992" header="0.51181102362204722" footer="0.11811023622047245"/>
  <pageSetup paperSize="9" scale="59" fitToHeight="0" orientation="landscape" r:id="rId1"/>
  <headerFooter>
    <oddHeader>&amp;LUniversidad de Cuenca
150 años&amp;R&amp;D</oddHeader>
    <oddFooter>&amp;LVicerrectorado
&amp;8Comisión Técnico - Curricular
(CTC)&amp;R&amp;F
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3"/>
  <sheetViews>
    <sheetView zoomScale="69" zoomScaleNormal="13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17" sqref="A17"/>
    </sheetView>
  </sheetViews>
  <sheetFormatPr baseColWidth="10" defaultColWidth="11.42578125" defaultRowHeight="12.75"/>
  <cols>
    <col min="1" max="1" width="19.5703125" style="1" bestFit="1" customWidth="1"/>
    <col min="2" max="2" width="9.28515625" style="1" bestFit="1" customWidth="1"/>
    <col min="3" max="3" width="39.7109375" style="1" bestFit="1" customWidth="1"/>
    <col min="4" max="4" width="9.28515625" style="1" bestFit="1" customWidth="1"/>
    <col min="5" max="5" width="11.140625" style="1" bestFit="1" customWidth="1"/>
    <col min="6" max="6" width="10.42578125" style="1" bestFit="1" customWidth="1"/>
    <col min="7" max="7" width="18.7109375" style="1" bestFit="1" customWidth="1"/>
    <col min="8" max="8" width="9.28515625" style="1" bestFit="1" customWidth="1"/>
    <col min="9" max="9" width="44.85546875" style="1" bestFit="1" customWidth="1"/>
    <col min="10" max="10" width="10.85546875" style="1" customWidth="1"/>
    <col min="11" max="11" width="19.42578125" style="1" customWidth="1"/>
    <col min="12" max="12" width="20.5703125" style="1" customWidth="1"/>
    <col min="13" max="13" width="13.42578125" style="1" customWidth="1"/>
    <col min="14" max="14" width="14.85546875" style="1" customWidth="1"/>
    <col min="15" max="15" width="13.5703125" style="1" customWidth="1"/>
    <col min="16" max="16" width="19.42578125" style="1" bestFit="1" customWidth="1"/>
    <col min="17" max="17" width="18" style="1" bestFit="1" customWidth="1"/>
    <col min="18" max="18" width="15.7109375" style="1" bestFit="1" customWidth="1"/>
    <col min="19" max="19" width="16.7109375" style="1" bestFit="1" customWidth="1"/>
    <col min="20" max="20" width="24.7109375" style="1" bestFit="1" customWidth="1"/>
    <col min="21" max="16384" width="11.42578125" style="1"/>
  </cols>
  <sheetData>
    <row r="1" spans="1:24" ht="15">
      <c r="B1"/>
      <c r="C1"/>
    </row>
    <row r="2" spans="1:24" ht="21">
      <c r="C2" s="591" t="s">
        <v>388</v>
      </c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3"/>
      <c r="Q2" s="3"/>
      <c r="R2" s="3"/>
    </row>
    <row r="3" spans="1:24" ht="13.5" thickBot="1"/>
    <row r="4" spans="1:24" s="7" customFormat="1" ht="24.95" customHeight="1">
      <c r="A4" s="4" t="s">
        <v>1</v>
      </c>
      <c r="B4" s="610" t="s">
        <v>2</v>
      </c>
      <c r="C4" s="610"/>
      <c r="D4" s="610"/>
      <c r="E4" s="610"/>
      <c r="F4" s="611"/>
      <c r="G4" s="4" t="s">
        <v>1</v>
      </c>
      <c r="H4" s="612" t="s">
        <v>3</v>
      </c>
      <c r="I4" s="612"/>
      <c r="J4" s="612"/>
      <c r="K4" s="612"/>
      <c r="L4" s="612"/>
      <c r="M4" s="612"/>
      <c r="N4" s="612"/>
      <c r="O4" s="613"/>
      <c r="P4" s="5"/>
      <c r="Q4" s="5"/>
      <c r="R4" s="5"/>
      <c r="S4" s="6"/>
    </row>
    <row r="5" spans="1:24" s="7" customFormat="1" ht="24.95" customHeight="1">
      <c r="A5" s="8" t="s">
        <v>4</v>
      </c>
      <c r="B5" s="614" t="s">
        <v>5</v>
      </c>
      <c r="C5" s="614"/>
      <c r="D5" s="614"/>
      <c r="E5" s="614"/>
      <c r="F5" s="615"/>
      <c r="G5" s="8" t="s">
        <v>6</v>
      </c>
      <c r="H5" s="616" t="s">
        <v>7</v>
      </c>
      <c r="I5" s="616"/>
      <c r="J5" s="616"/>
      <c r="K5" s="616"/>
      <c r="L5" s="616"/>
      <c r="M5" s="616"/>
      <c r="N5" s="616"/>
      <c r="O5" s="617"/>
      <c r="P5" s="9"/>
      <c r="Q5" s="9"/>
      <c r="R5" s="9"/>
      <c r="S5" s="10"/>
    </row>
    <row r="6" spans="1:24" ht="33" customHeight="1">
      <c r="A6" s="576" t="s">
        <v>8</v>
      </c>
      <c r="B6" s="579" t="s">
        <v>9</v>
      </c>
      <c r="C6" s="579"/>
      <c r="D6" s="580" t="s">
        <v>10</v>
      </c>
      <c r="E6" s="580"/>
      <c r="F6" s="581"/>
      <c r="G6" s="576" t="s">
        <v>8</v>
      </c>
      <c r="H6" s="582" t="s">
        <v>9</v>
      </c>
      <c r="I6" s="582"/>
      <c r="J6" s="580" t="s">
        <v>11</v>
      </c>
      <c r="K6" s="580"/>
      <c r="L6" s="580"/>
      <c r="M6" s="580" t="s">
        <v>10</v>
      </c>
      <c r="N6" s="580"/>
      <c r="O6" s="581"/>
      <c r="P6" s="583" t="s">
        <v>12</v>
      </c>
      <c r="Q6" s="584"/>
      <c r="R6" s="584"/>
      <c r="S6" s="585"/>
    </row>
    <row r="7" spans="1:24" ht="15" customHeight="1">
      <c r="A7" s="577"/>
      <c r="B7" s="579"/>
      <c r="C7" s="579"/>
      <c r="D7" s="15"/>
      <c r="E7" s="16">
        <v>16</v>
      </c>
      <c r="F7" s="17">
        <v>16</v>
      </c>
      <c r="G7" s="577"/>
      <c r="H7" s="582"/>
      <c r="I7" s="582"/>
      <c r="J7" s="16">
        <v>1.5</v>
      </c>
      <c r="K7" s="16">
        <f>1-L7</f>
        <v>0.5</v>
      </c>
      <c r="L7" s="278">
        <v>0.5</v>
      </c>
      <c r="M7" s="15"/>
      <c r="N7" s="16">
        <v>16</v>
      </c>
      <c r="O7" s="17">
        <v>16</v>
      </c>
      <c r="P7" s="586"/>
      <c r="Q7" s="587"/>
      <c r="R7" s="587"/>
      <c r="S7" s="588"/>
    </row>
    <row r="8" spans="1:24" ht="54.75" customHeight="1" thickBot="1">
      <c r="A8" s="577"/>
      <c r="B8" s="279" t="s">
        <v>13</v>
      </c>
      <c r="C8" s="279" t="s">
        <v>14</v>
      </c>
      <c r="D8" s="280" t="s">
        <v>15</v>
      </c>
      <c r="E8" s="280" t="s">
        <v>16</v>
      </c>
      <c r="F8" s="281" t="s">
        <v>17</v>
      </c>
      <c r="G8" s="577"/>
      <c r="H8" s="279" t="s">
        <v>13</v>
      </c>
      <c r="I8" s="279" t="s">
        <v>14</v>
      </c>
      <c r="J8" s="282" t="s">
        <v>18</v>
      </c>
      <c r="K8" s="282" t="s">
        <v>19</v>
      </c>
      <c r="L8" s="282" t="s">
        <v>20</v>
      </c>
      <c r="M8" s="280" t="s">
        <v>21</v>
      </c>
      <c r="N8" s="280" t="s">
        <v>16</v>
      </c>
      <c r="O8" s="281" t="s">
        <v>17</v>
      </c>
      <c r="P8" s="23" t="s">
        <v>22</v>
      </c>
      <c r="Q8" s="23" t="s">
        <v>23</v>
      </c>
      <c r="R8" s="23" t="s">
        <v>24</v>
      </c>
      <c r="S8" s="24" t="s">
        <v>25</v>
      </c>
    </row>
    <row r="9" spans="1:24" s="36" customFormat="1" ht="24.95" customHeight="1">
      <c r="A9" s="283" t="s">
        <v>26</v>
      </c>
      <c r="B9" s="284">
        <v>6844</v>
      </c>
      <c r="C9" s="285" t="s">
        <v>389</v>
      </c>
      <c r="D9" s="286">
        <v>5</v>
      </c>
      <c r="E9" s="287">
        <v>80</v>
      </c>
      <c r="F9" s="288">
        <v>5</v>
      </c>
      <c r="G9" s="283" t="s">
        <v>26</v>
      </c>
      <c r="H9" s="289">
        <v>12010</v>
      </c>
      <c r="I9" s="290" t="s">
        <v>390</v>
      </c>
      <c r="J9" s="291">
        <v>5</v>
      </c>
      <c r="K9" s="291">
        <v>1</v>
      </c>
      <c r="L9" s="291">
        <v>6.5</v>
      </c>
      <c r="M9" s="292">
        <v>12.5</v>
      </c>
      <c r="N9" s="292">
        <v>200</v>
      </c>
      <c r="O9" s="293">
        <v>12.5</v>
      </c>
      <c r="P9" s="294" t="s">
        <v>30</v>
      </c>
      <c r="Q9" s="295">
        <f>+((J9+K9))/D9</f>
        <v>1.2</v>
      </c>
      <c r="R9" s="296">
        <v>1</v>
      </c>
      <c r="S9" s="297" t="s">
        <v>30</v>
      </c>
      <c r="U9" s="37"/>
      <c r="V9" s="37"/>
      <c r="X9" s="37"/>
    </row>
    <row r="10" spans="1:24" s="36" customFormat="1" ht="24.95" customHeight="1">
      <c r="A10" s="25" t="s">
        <v>26</v>
      </c>
      <c r="B10" s="298">
        <v>10003</v>
      </c>
      <c r="C10" s="299" t="s">
        <v>391</v>
      </c>
      <c r="D10" s="28">
        <v>4</v>
      </c>
      <c r="E10" s="35">
        <v>64</v>
      </c>
      <c r="F10" s="28">
        <v>4</v>
      </c>
      <c r="G10" s="25" t="s">
        <v>26</v>
      </c>
      <c r="H10" s="300">
        <v>12009</v>
      </c>
      <c r="I10" s="301" t="s">
        <v>391</v>
      </c>
      <c r="J10" s="302">
        <v>4</v>
      </c>
      <c r="K10" s="302">
        <v>1</v>
      </c>
      <c r="L10" s="302">
        <v>5</v>
      </c>
      <c r="M10" s="303">
        <v>10</v>
      </c>
      <c r="N10" s="303">
        <v>160</v>
      </c>
      <c r="O10" s="304">
        <v>10</v>
      </c>
      <c r="P10" s="122" t="s">
        <v>30</v>
      </c>
      <c r="Q10" s="123">
        <f t="shared" ref="Q10:Q69" si="0">+((J10+K10))/D10</f>
        <v>1.25</v>
      </c>
      <c r="R10" s="305">
        <v>1</v>
      </c>
      <c r="S10" s="125" t="s">
        <v>30</v>
      </c>
      <c r="U10" s="37"/>
      <c r="V10" s="37"/>
      <c r="X10" s="37"/>
    </row>
    <row r="11" spans="1:24" s="36" customFormat="1" ht="24.95" customHeight="1">
      <c r="A11" s="25" t="s">
        <v>26</v>
      </c>
      <c r="B11" s="298">
        <v>6870</v>
      </c>
      <c r="C11" s="299" t="s">
        <v>392</v>
      </c>
      <c r="D11" s="28">
        <v>3</v>
      </c>
      <c r="E11" s="35">
        <v>48</v>
      </c>
      <c r="F11" s="28">
        <v>3</v>
      </c>
      <c r="G11" s="25" t="s">
        <v>26</v>
      </c>
      <c r="H11" s="300">
        <v>12393</v>
      </c>
      <c r="I11" s="301" t="s">
        <v>392</v>
      </c>
      <c r="J11" s="302">
        <v>3</v>
      </c>
      <c r="K11" s="306">
        <v>1</v>
      </c>
      <c r="L11" s="306">
        <v>3.5</v>
      </c>
      <c r="M11" s="303">
        <v>7.5</v>
      </c>
      <c r="N11" s="303">
        <v>120</v>
      </c>
      <c r="O11" s="304">
        <v>7.5</v>
      </c>
      <c r="P11" s="122" t="s">
        <v>30</v>
      </c>
      <c r="Q11" s="123">
        <f t="shared" si="0"/>
        <v>1.3333333333333333</v>
      </c>
      <c r="R11" s="305">
        <v>1</v>
      </c>
      <c r="S11" s="125" t="s">
        <v>30</v>
      </c>
      <c r="U11" s="37"/>
      <c r="V11" s="37"/>
      <c r="X11" s="37"/>
    </row>
    <row r="12" spans="1:24" s="36" customFormat="1" ht="24.95" customHeight="1">
      <c r="A12" s="25" t="s">
        <v>26</v>
      </c>
      <c r="B12" s="298"/>
      <c r="C12" s="307"/>
      <c r="D12" s="28"/>
      <c r="E12" s="35"/>
      <c r="F12" s="28"/>
      <c r="G12" s="25" t="s">
        <v>26</v>
      </c>
      <c r="H12" s="300">
        <v>12396</v>
      </c>
      <c r="I12" s="301" t="s">
        <v>393</v>
      </c>
      <c r="J12" s="302">
        <v>2</v>
      </c>
      <c r="K12" s="306">
        <v>1</v>
      </c>
      <c r="L12" s="306">
        <v>2</v>
      </c>
      <c r="M12" s="303">
        <v>5</v>
      </c>
      <c r="N12" s="303">
        <v>80</v>
      </c>
      <c r="O12" s="304">
        <v>5</v>
      </c>
      <c r="P12" s="122"/>
      <c r="Q12" s="123" t="e">
        <f t="shared" si="0"/>
        <v>#DIV/0!</v>
      </c>
      <c r="R12" s="308" t="s">
        <v>394</v>
      </c>
      <c r="S12" s="125" t="s">
        <v>279</v>
      </c>
      <c r="U12" s="37"/>
      <c r="V12" s="37"/>
      <c r="X12" s="37"/>
    </row>
    <row r="13" spans="1:24" s="36" customFormat="1" ht="24.95" customHeight="1">
      <c r="A13" s="25" t="s">
        <v>26</v>
      </c>
      <c r="B13" s="309">
        <v>10005</v>
      </c>
      <c r="C13" s="299" t="s">
        <v>395</v>
      </c>
      <c r="D13" s="28">
        <v>4</v>
      </c>
      <c r="E13" s="35">
        <v>64</v>
      </c>
      <c r="F13" s="28">
        <v>4</v>
      </c>
      <c r="G13" s="25" t="s">
        <v>26</v>
      </c>
      <c r="H13" s="300">
        <v>12394</v>
      </c>
      <c r="I13" s="301" t="s">
        <v>396</v>
      </c>
      <c r="J13" s="302">
        <v>3</v>
      </c>
      <c r="K13" s="302">
        <v>1</v>
      </c>
      <c r="L13" s="302">
        <v>3.5</v>
      </c>
      <c r="M13" s="303">
        <v>7.5</v>
      </c>
      <c r="N13" s="303">
        <v>120</v>
      </c>
      <c r="O13" s="304">
        <v>7.5</v>
      </c>
      <c r="P13" s="122" t="s">
        <v>30</v>
      </c>
      <c r="Q13" s="123">
        <f t="shared" si="0"/>
        <v>1</v>
      </c>
      <c r="R13" s="305">
        <v>1</v>
      </c>
      <c r="S13" s="125" t="s">
        <v>30</v>
      </c>
      <c r="U13" s="37"/>
      <c r="V13" s="37"/>
      <c r="X13" s="37"/>
    </row>
    <row r="14" spans="1:24" s="36" customFormat="1" ht="24.95" customHeight="1">
      <c r="A14" s="25" t="s">
        <v>26</v>
      </c>
      <c r="B14" s="298">
        <v>10004</v>
      </c>
      <c r="C14" s="299" t="s">
        <v>397</v>
      </c>
      <c r="D14" s="28">
        <v>3</v>
      </c>
      <c r="E14" s="35">
        <v>48</v>
      </c>
      <c r="F14" s="28">
        <v>3</v>
      </c>
      <c r="G14" s="47" t="s">
        <v>26</v>
      </c>
      <c r="H14" s="300">
        <v>12395</v>
      </c>
      <c r="I14" s="301" t="s">
        <v>398</v>
      </c>
      <c r="J14" s="302">
        <v>3</v>
      </c>
      <c r="K14" s="302">
        <v>1</v>
      </c>
      <c r="L14" s="302">
        <v>3.5</v>
      </c>
      <c r="M14" s="303">
        <v>7.5</v>
      </c>
      <c r="N14" s="303">
        <v>120</v>
      </c>
      <c r="O14" s="304">
        <v>7.5</v>
      </c>
      <c r="P14" s="137" t="s">
        <v>46</v>
      </c>
      <c r="Q14" s="310">
        <f t="shared" si="0"/>
        <v>1.3333333333333333</v>
      </c>
      <c r="R14" s="305">
        <v>1</v>
      </c>
      <c r="S14" s="125" t="s">
        <v>30</v>
      </c>
      <c r="U14" s="37"/>
      <c r="V14" s="37"/>
      <c r="X14" s="37"/>
    </row>
    <row r="15" spans="1:24" s="36" customFormat="1" ht="24.95" customHeight="1">
      <c r="A15" s="47" t="s">
        <v>47</v>
      </c>
      <c r="B15" s="311">
        <v>10008</v>
      </c>
      <c r="C15" s="312" t="s">
        <v>399</v>
      </c>
      <c r="D15" s="32">
        <v>3</v>
      </c>
      <c r="E15" s="313">
        <v>48</v>
      </c>
      <c r="F15" s="314">
        <v>3</v>
      </c>
      <c r="G15" s="25" t="s">
        <v>47</v>
      </c>
      <c r="H15" s="315">
        <v>12400</v>
      </c>
      <c r="I15" s="316" t="s">
        <v>400</v>
      </c>
      <c r="J15" s="317">
        <v>3</v>
      </c>
      <c r="K15" s="317">
        <v>1</v>
      </c>
      <c r="L15" s="317">
        <v>3.5</v>
      </c>
      <c r="M15" s="318">
        <v>7.5</v>
      </c>
      <c r="N15" s="318">
        <v>120</v>
      </c>
      <c r="O15" s="319">
        <v>7.5</v>
      </c>
      <c r="P15" s="122" t="s">
        <v>30</v>
      </c>
      <c r="Q15" s="123">
        <f t="shared" si="0"/>
        <v>1.3333333333333333</v>
      </c>
      <c r="R15" s="122">
        <v>100</v>
      </c>
      <c r="S15" s="125" t="s">
        <v>30</v>
      </c>
      <c r="U15" s="37"/>
      <c r="V15" s="37"/>
      <c r="X15" s="37"/>
    </row>
    <row r="16" spans="1:24" s="36" customFormat="1" ht="24.95" customHeight="1">
      <c r="A16" s="47" t="s">
        <v>47</v>
      </c>
      <c r="B16" s="298">
        <v>6845</v>
      </c>
      <c r="C16" s="320" t="s">
        <v>401</v>
      </c>
      <c r="D16" s="28">
        <v>5</v>
      </c>
      <c r="E16" s="35">
        <v>80</v>
      </c>
      <c r="F16" s="43">
        <v>5</v>
      </c>
      <c r="G16" s="47" t="s">
        <v>47</v>
      </c>
      <c r="H16" s="321">
        <v>12011</v>
      </c>
      <c r="I16" s="322" t="s">
        <v>402</v>
      </c>
      <c r="J16" s="323">
        <v>5</v>
      </c>
      <c r="K16" s="324">
        <v>1</v>
      </c>
      <c r="L16" s="324">
        <v>6.5</v>
      </c>
      <c r="M16" s="324">
        <f t="shared" ref="M16" si="1">SUM(J16:L16)</f>
        <v>12.5</v>
      </c>
      <c r="N16" s="324">
        <f t="shared" ref="N16" si="2">M16*16</f>
        <v>200</v>
      </c>
      <c r="O16" s="325">
        <f t="shared" ref="O16" si="3">J16+K16</f>
        <v>6</v>
      </c>
      <c r="P16" s="122" t="s">
        <v>30</v>
      </c>
      <c r="Q16" s="123">
        <f t="shared" si="0"/>
        <v>1.2</v>
      </c>
      <c r="R16" s="122">
        <v>100</v>
      </c>
      <c r="S16" s="125" t="s">
        <v>30</v>
      </c>
      <c r="U16" s="37"/>
      <c r="V16" s="37"/>
      <c r="X16" s="37"/>
    </row>
    <row r="17" spans="1:24" s="36" customFormat="1" ht="24.95" customHeight="1">
      <c r="A17" s="47" t="s">
        <v>47</v>
      </c>
      <c r="B17" s="28">
        <v>10007</v>
      </c>
      <c r="C17" s="299" t="s">
        <v>403</v>
      </c>
      <c r="D17" s="52">
        <v>3</v>
      </c>
      <c r="E17" s="326">
        <v>48</v>
      </c>
      <c r="F17" s="52">
        <v>3</v>
      </c>
      <c r="G17" s="47" t="s">
        <v>47</v>
      </c>
      <c r="H17" s="321">
        <v>12401</v>
      </c>
      <c r="I17" s="322" t="s">
        <v>404</v>
      </c>
      <c r="J17" s="327">
        <v>3</v>
      </c>
      <c r="K17" s="327">
        <v>1</v>
      </c>
      <c r="L17" s="327">
        <v>3.5</v>
      </c>
      <c r="M17" s="328">
        <v>7.5</v>
      </c>
      <c r="N17" s="328">
        <v>120</v>
      </c>
      <c r="O17" s="329">
        <v>7.5</v>
      </c>
      <c r="P17" s="122" t="s">
        <v>30</v>
      </c>
      <c r="Q17" s="123">
        <f t="shared" si="0"/>
        <v>1.3333333333333333</v>
      </c>
      <c r="R17" s="122">
        <v>100</v>
      </c>
      <c r="S17" s="125" t="s">
        <v>30</v>
      </c>
      <c r="U17" s="37"/>
      <c r="V17" s="37"/>
      <c r="X17" s="37"/>
    </row>
    <row r="18" spans="1:24" s="36" customFormat="1" ht="24.95" customHeight="1">
      <c r="A18" s="47" t="s">
        <v>47</v>
      </c>
      <c r="B18" s="330">
        <v>10028</v>
      </c>
      <c r="C18" s="299" t="s">
        <v>405</v>
      </c>
      <c r="D18" s="52">
        <v>2</v>
      </c>
      <c r="E18" s="326">
        <v>32</v>
      </c>
      <c r="F18" s="52">
        <v>2</v>
      </c>
      <c r="G18" s="47" t="s">
        <v>47</v>
      </c>
      <c r="H18" s="321">
        <v>12397</v>
      </c>
      <c r="I18" s="322" t="s">
        <v>405</v>
      </c>
      <c r="J18" s="327">
        <v>3</v>
      </c>
      <c r="K18" s="331">
        <v>1</v>
      </c>
      <c r="L18" s="331">
        <v>3.5</v>
      </c>
      <c r="M18" s="328">
        <v>7.5</v>
      </c>
      <c r="N18" s="328">
        <v>120</v>
      </c>
      <c r="O18" s="332">
        <v>7.5</v>
      </c>
      <c r="P18" s="122" t="s">
        <v>30</v>
      </c>
      <c r="Q18" s="123">
        <f t="shared" si="0"/>
        <v>2</v>
      </c>
      <c r="R18" s="122">
        <v>100</v>
      </c>
      <c r="S18" s="125" t="s">
        <v>30</v>
      </c>
      <c r="U18" s="37"/>
      <c r="V18" s="37"/>
      <c r="X18" s="37"/>
    </row>
    <row r="19" spans="1:24" s="36" customFormat="1" ht="24.95" customHeight="1">
      <c r="A19" s="47" t="s">
        <v>47</v>
      </c>
      <c r="B19" s="333">
        <v>6875</v>
      </c>
      <c r="C19" s="334" t="s">
        <v>406</v>
      </c>
      <c r="D19" s="52">
        <v>3</v>
      </c>
      <c r="E19" s="326">
        <v>48</v>
      </c>
      <c r="F19" s="52">
        <v>3</v>
      </c>
      <c r="G19" s="47" t="s">
        <v>47</v>
      </c>
      <c r="H19" s="321">
        <v>12398</v>
      </c>
      <c r="I19" s="322" t="s">
        <v>406</v>
      </c>
      <c r="J19" s="327">
        <v>3</v>
      </c>
      <c r="K19" s="327">
        <v>1</v>
      </c>
      <c r="L19" s="327">
        <v>3.5</v>
      </c>
      <c r="M19" s="328">
        <v>7.5</v>
      </c>
      <c r="N19" s="328">
        <v>120</v>
      </c>
      <c r="O19" s="329">
        <v>7.5</v>
      </c>
      <c r="P19" s="122" t="s">
        <v>30</v>
      </c>
      <c r="Q19" s="123">
        <f t="shared" si="0"/>
        <v>1.3333333333333333</v>
      </c>
      <c r="R19" s="122">
        <v>100</v>
      </c>
      <c r="S19" s="125" t="s">
        <v>30</v>
      </c>
      <c r="U19" s="37"/>
      <c r="V19" s="37"/>
      <c r="X19" s="37"/>
    </row>
    <row r="20" spans="1:24" s="36" customFormat="1" ht="24.95" customHeight="1">
      <c r="A20" s="47" t="s">
        <v>47</v>
      </c>
      <c r="B20" s="298">
        <v>10009</v>
      </c>
      <c r="C20" s="299" t="s">
        <v>407</v>
      </c>
      <c r="D20" s="53">
        <v>4</v>
      </c>
      <c r="E20" s="326">
        <v>64</v>
      </c>
      <c r="F20" s="53">
        <v>4</v>
      </c>
      <c r="G20" s="47" t="s">
        <v>47</v>
      </c>
      <c r="H20" s="321">
        <v>12399</v>
      </c>
      <c r="I20" s="322" t="s">
        <v>407</v>
      </c>
      <c r="J20" s="327">
        <v>3</v>
      </c>
      <c r="K20" s="327">
        <v>2</v>
      </c>
      <c r="L20" s="327">
        <v>2.5</v>
      </c>
      <c r="M20" s="328">
        <v>7.5</v>
      </c>
      <c r="N20" s="328">
        <v>120</v>
      </c>
      <c r="O20" s="329">
        <v>7.5</v>
      </c>
      <c r="P20" s="122" t="s">
        <v>30</v>
      </c>
      <c r="Q20" s="123">
        <f t="shared" si="0"/>
        <v>1.25</v>
      </c>
      <c r="R20" s="122">
        <v>100</v>
      </c>
      <c r="S20" s="125" t="s">
        <v>30</v>
      </c>
      <c r="U20" s="37"/>
      <c r="V20" s="37"/>
      <c r="X20" s="37"/>
    </row>
    <row r="21" spans="1:24" s="36" customFormat="1" ht="24.95" customHeight="1">
      <c r="A21" s="47" t="s">
        <v>62</v>
      </c>
      <c r="B21" s="335">
        <v>6898</v>
      </c>
      <c r="C21" s="336" t="s">
        <v>408</v>
      </c>
      <c r="D21" s="314">
        <v>3</v>
      </c>
      <c r="E21" s="313">
        <v>48</v>
      </c>
      <c r="F21" s="314">
        <v>3</v>
      </c>
      <c r="G21" s="47" t="s">
        <v>62</v>
      </c>
      <c r="H21" s="337">
        <v>12414</v>
      </c>
      <c r="I21" s="338" t="s">
        <v>408</v>
      </c>
      <c r="J21" s="339">
        <v>3</v>
      </c>
      <c r="K21" s="340">
        <v>1</v>
      </c>
      <c r="L21" s="340">
        <v>3.5</v>
      </c>
      <c r="M21" s="341">
        <v>7.5</v>
      </c>
      <c r="N21" s="341">
        <v>120</v>
      </c>
      <c r="O21" s="342">
        <v>7.5</v>
      </c>
      <c r="P21" s="122" t="s">
        <v>30</v>
      </c>
      <c r="Q21" s="123">
        <f t="shared" si="0"/>
        <v>1.3333333333333333</v>
      </c>
      <c r="R21" s="122">
        <v>100</v>
      </c>
      <c r="S21" s="125" t="s">
        <v>30</v>
      </c>
      <c r="U21" s="37"/>
      <c r="V21" s="37"/>
      <c r="X21" s="37"/>
    </row>
    <row r="22" spans="1:24" s="36" customFormat="1" ht="24.95" customHeight="1">
      <c r="A22" s="47" t="s">
        <v>62</v>
      </c>
      <c r="B22" s="343">
        <v>6839</v>
      </c>
      <c r="C22" s="344" t="s">
        <v>409</v>
      </c>
      <c r="D22" s="43">
        <v>4</v>
      </c>
      <c r="E22" s="35">
        <v>64</v>
      </c>
      <c r="F22" s="43">
        <v>4</v>
      </c>
      <c r="G22" s="47" t="s">
        <v>62</v>
      </c>
      <c r="H22" s="345">
        <v>12012</v>
      </c>
      <c r="I22" s="346" t="s">
        <v>409</v>
      </c>
      <c r="J22" s="347">
        <v>4</v>
      </c>
      <c r="K22" s="348">
        <v>2</v>
      </c>
      <c r="L22" s="348">
        <v>4</v>
      </c>
      <c r="M22" s="349">
        <v>10</v>
      </c>
      <c r="N22" s="349">
        <v>160</v>
      </c>
      <c r="O22" s="350">
        <v>6</v>
      </c>
      <c r="P22" s="122" t="s">
        <v>30</v>
      </c>
      <c r="Q22" s="123">
        <f t="shared" si="0"/>
        <v>1.5</v>
      </c>
      <c r="R22" s="122">
        <v>100</v>
      </c>
      <c r="S22" s="125" t="s">
        <v>30</v>
      </c>
      <c r="U22" s="37"/>
      <c r="V22" s="37"/>
      <c r="X22" s="37"/>
    </row>
    <row r="23" spans="1:24" s="36" customFormat="1" ht="24.95" customHeight="1">
      <c r="A23" s="47" t="s">
        <v>62</v>
      </c>
      <c r="B23" s="298">
        <v>6903</v>
      </c>
      <c r="C23" s="344" t="s">
        <v>410</v>
      </c>
      <c r="D23" s="43">
        <v>4</v>
      </c>
      <c r="E23" s="35">
        <v>64</v>
      </c>
      <c r="F23" s="43">
        <v>4</v>
      </c>
      <c r="G23" s="47" t="s">
        <v>62</v>
      </c>
      <c r="H23" s="345">
        <v>12403</v>
      </c>
      <c r="I23" s="346" t="s">
        <v>410</v>
      </c>
      <c r="J23" s="347">
        <v>3</v>
      </c>
      <c r="K23" s="347">
        <v>2</v>
      </c>
      <c r="L23" s="347">
        <v>2.5</v>
      </c>
      <c r="M23" s="351">
        <v>7.5</v>
      </c>
      <c r="N23" s="351">
        <v>120</v>
      </c>
      <c r="O23" s="352">
        <v>7.5</v>
      </c>
      <c r="P23" s="122" t="s">
        <v>30</v>
      </c>
      <c r="Q23" s="123">
        <f t="shared" si="0"/>
        <v>1.25</v>
      </c>
      <c r="R23" s="122">
        <v>100</v>
      </c>
      <c r="S23" s="125" t="s">
        <v>30</v>
      </c>
      <c r="U23" s="37"/>
      <c r="V23" s="37"/>
      <c r="X23" s="37"/>
    </row>
    <row r="24" spans="1:24" s="36" customFormat="1" ht="24.95" customHeight="1">
      <c r="A24" s="47" t="s">
        <v>62</v>
      </c>
      <c r="B24" s="298">
        <v>10010</v>
      </c>
      <c r="C24" s="344" t="s">
        <v>411</v>
      </c>
      <c r="D24" s="43">
        <v>4</v>
      </c>
      <c r="E24" s="35">
        <v>64</v>
      </c>
      <c r="F24" s="43">
        <v>4</v>
      </c>
      <c r="G24" s="47" t="s">
        <v>62</v>
      </c>
      <c r="H24" s="345">
        <v>12402</v>
      </c>
      <c r="I24" s="346" t="s">
        <v>411</v>
      </c>
      <c r="J24" s="347">
        <v>3</v>
      </c>
      <c r="K24" s="347">
        <v>2</v>
      </c>
      <c r="L24" s="347">
        <v>2.5</v>
      </c>
      <c r="M24" s="351">
        <v>7.5</v>
      </c>
      <c r="N24" s="351">
        <v>120</v>
      </c>
      <c r="O24" s="353">
        <v>7.5</v>
      </c>
      <c r="P24" s="122" t="s">
        <v>30</v>
      </c>
      <c r="Q24" s="123">
        <f t="shared" si="0"/>
        <v>1.25</v>
      </c>
      <c r="R24" s="122">
        <v>100</v>
      </c>
      <c r="S24" s="125" t="s">
        <v>30</v>
      </c>
      <c r="U24" s="37"/>
      <c r="V24" s="37"/>
      <c r="X24" s="37"/>
    </row>
    <row r="25" spans="1:24" s="36" customFormat="1" ht="24.95" customHeight="1">
      <c r="A25" s="47" t="s">
        <v>62</v>
      </c>
      <c r="B25" s="46">
        <v>10011</v>
      </c>
      <c r="C25" s="344" t="s">
        <v>412</v>
      </c>
      <c r="D25" s="43">
        <v>4</v>
      </c>
      <c r="E25" s="35">
        <v>64</v>
      </c>
      <c r="F25" s="43">
        <v>4</v>
      </c>
      <c r="G25" s="47" t="s">
        <v>62</v>
      </c>
      <c r="H25" s="345">
        <v>12013</v>
      </c>
      <c r="I25" s="346" t="s">
        <v>413</v>
      </c>
      <c r="J25" s="347">
        <v>4</v>
      </c>
      <c r="K25" s="347">
        <v>2</v>
      </c>
      <c r="L25" s="347">
        <v>4</v>
      </c>
      <c r="M25" s="351">
        <v>10</v>
      </c>
      <c r="N25" s="351">
        <v>160</v>
      </c>
      <c r="O25" s="352">
        <v>10</v>
      </c>
      <c r="P25" s="122" t="s">
        <v>30</v>
      </c>
      <c r="Q25" s="123">
        <f t="shared" si="0"/>
        <v>1.5</v>
      </c>
      <c r="R25" s="122">
        <v>100</v>
      </c>
      <c r="S25" s="125" t="s">
        <v>30</v>
      </c>
      <c r="U25" s="37"/>
      <c r="V25" s="37"/>
      <c r="X25" s="37"/>
    </row>
    <row r="26" spans="1:24" s="36" customFormat="1" ht="24.95" customHeight="1">
      <c r="A26" s="47" t="s">
        <v>62</v>
      </c>
      <c r="B26" s="53">
        <v>6897</v>
      </c>
      <c r="C26" s="344" t="s">
        <v>414</v>
      </c>
      <c r="D26" s="52">
        <v>3</v>
      </c>
      <c r="E26" s="35">
        <v>48</v>
      </c>
      <c r="F26" s="52">
        <v>3</v>
      </c>
      <c r="G26" s="47" t="s">
        <v>62</v>
      </c>
      <c r="H26" s="345">
        <v>12404</v>
      </c>
      <c r="I26" s="346" t="s">
        <v>415</v>
      </c>
      <c r="J26" s="347">
        <v>3</v>
      </c>
      <c r="K26" s="347">
        <v>1</v>
      </c>
      <c r="L26" s="347">
        <v>3.5</v>
      </c>
      <c r="M26" s="351">
        <v>7.5</v>
      </c>
      <c r="N26" s="351">
        <v>120</v>
      </c>
      <c r="O26" s="352">
        <v>7.5</v>
      </c>
      <c r="P26" s="122" t="s">
        <v>30</v>
      </c>
      <c r="Q26" s="123">
        <f t="shared" si="0"/>
        <v>1.3333333333333333</v>
      </c>
      <c r="R26" s="122">
        <v>100</v>
      </c>
      <c r="S26" s="125" t="s">
        <v>30</v>
      </c>
      <c r="U26" s="37"/>
      <c r="V26" s="37"/>
      <c r="X26" s="37"/>
    </row>
    <row r="27" spans="1:24" s="36" customFormat="1" ht="24.95" customHeight="1">
      <c r="A27" s="47" t="s">
        <v>62</v>
      </c>
      <c r="B27" s="53">
        <v>6893</v>
      </c>
      <c r="C27" s="344" t="s">
        <v>416</v>
      </c>
      <c r="D27" s="52">
        <v>4</v>
      </c>
      <c r="E27" s="35">
        <v>64</v>
      </c>
      <c r="F27" s="52">
        <v>4</v>
      </c>
      <c r="G27" s="47" t="s">
        <v>62</v>
      </c>
      <c r="H27" s="345">
        <v>12405</v>
      </c>
      <c r="I27" s="346" t="s">
        <v>417</v>
      </c>
      <c r="J27" s="347">
        <v>3</v>
      </c>
      <c r="K27" s="347">
        <v>1</v>
      </c>
      <c r="L27" s="347">
        <v>3.5</v>
      </c>
      <c r="M27" s="351">
        <v>7.5</v>
      </c>
      <c r="N27" s="351">
        <v>120</v>
      </c>
      <c r="O27" s="352">
        <v>7.5</v>
      </c>
      <c r="P27" s="122" t="s">
        <v>30</v>
      </c>
      <c r="Q27" s="123">
        <f t="shared" si="0"/>
        <v>1</v>
      </c>
      <c r="R27" s="122">
        <v>100</v>
      </c>
      <c r="S27" s="125" t="s">
        <v>30</v>
      </c>
      <c r="U27" s="37"/>
      <c r="V27" s="37"/>
      <c r="X27" s="37"/>
    </row>
    <row r="28" spans="1:24" s="36" customFormat="1" ht="24.95" customHeight="1">
      <c r="A28" s="47" t="s">
        <v>83</v>
      </c>
      <c r="B28" s="354">
        <v>6902</v>
      </c>
      <c r="C28" s="336" t="s">
        <v>418</v>
      </c>
      <c r="D28" s="314">
        <v>4</v>
      </c>
      <c r="E28" s="313">
        <v>64</v>
      </c>
      <c r="F28" s="314">
        <v>4</v>
      </c>
      <c r="G28" s="47" t="s">
        <v>83</v>
      </c>
      <c r="H28" s="355">
        <v>12014</v>
      </c>
      <c r="I28" s="356" t="s">
        <v>418</v>
      </c>
      <c r="J28" s="357">
        <v>4</v>
      </c>
      <c r="K28" s="357">
        <v>2</v>
      </c>
      <c r="L28" s="357">
        <v>4</v>
      </c>
      <c r="M28" s="358">
        <v>10</v>
      </c>
      <c r="N28" s="358">
        <v>160</v>
      </c>
      <c r="O28" s="359">
        <v>10</v>
      </c>
      <c r="P28" s="122" t="s">
        <v>30</v>
      </c>
      <c r="Q28" s="123">
        <f t="shared" si="0"/>
        <v>1.5</v>
      </c>
      <c r="R28" s="122">
        <v>100</v>
      </c>
      <c r="S28" s="125" t="s">
        <v>30</v>
      </c>
      <c r="U28" s="37"/>
      <c r="V28" s="37"/>
      <c r="X28" s="37"/>
    </row>
    <row r="29" spans="1:24" s="36" customFormat="1" ht="24.95" customHeight="1">
      <c r="A29" s="47" t="s">
        <v>83</v>
      </c>
      <c r="B29" s="53">
        <v>10068</v>
      </c>
      <c r="C29" s="344" t="s">
        <v>419</v>
      </c>
      <c r="D29" s="43">
        <v>4</v>
      </c>
      <c r="E29" s="35">
        <v>64</v>
      </c>
      <c r="F29" s="43">
        <v>4</v>
      </c>
      <c r="G29" s="47" t="s">
        <v>83</v>
      </c>
      <c r="H29" s="360">
        <v>12018</v>
      </c>
      <c r="I29" s="361" t="s">
        <v>419</v>
      </c>
      <c r="J29" s="362">
        <v>4</v>
      </c>
      <c r="K29" s="362">
        <v>3</v>
      </c>
      <c r="L29" s="362">
        <v>3</v>
      </c>
      <c r="M29" s="363">
        <v>10</v>
      </c>
      <c r="N29" s="363">
        <v>160</v>
      </c>
      <c r="O29" s="364">
        <v>10</v>
      </c>
      <c r="P29" s="122" t="s">
        <v>30</v>
      </c>
      <c r="Q29" s="123">
        <f t="shared" si="0"/>
        <v>1.75</v>
      </c>
      <c r="R29" s="122">
        <v>100</v>
      </c>
      <c r="S29" s="125" t="s">
        <v>30</v>
      </c>
      <c r="U29" s="37"/>
      <c r="V29" s="37"/>
      <c r="X29" s="37"/>
    </row>
    <row r="30" spans="1:24" s="36" customFormat="1" ht="24.95" customHeight="1">
      <c r="A30" s="47" t="s">
        <v>83</v>
      </c>
      <c r="B30" s="365">
        <v>10012</v>
      </c>
      <c r="C30" s="344" t="s">
        <v>420</v>
      </c>
      <c r="D30" s="43">
        <v>4</v>
      </c>
      <c r="E30" s="35">
        <v>64</v>
      </c>
      <c r="F30" s="43">
        <v>4</v>
      </c>
      <c r="G30" s="47" t="s">
        <v>83</v>
      </c>
      <c r="H30" s="360">
        <v>12406</v>
      </c>
      <c r="I30" s="361" t="s">
        <v>420</v>
      </c>
      <c r="J30" s="362">
        <v>3</v>
      </c>
      <c r="K30" s="362">
        <v>2</v>
      </c>
      <c r="L30" s="362">
        <v>2.5</v>
      </c>
      <c r="M30" s="363">
        <v>7.5</v>
      </c>
      <c r="N30" s="363">
        <v>120</v>
      </c>
      <c r="O30" s="364">
        <v>7.5</v>
      </c>
      <c r="P30" s="122" t="s">
        <v>30</v>
      </c>
      <c r="Q30" s="123">
        <f t="shared" si="0"/>
        <v>1.25</v>
      </c>
      <c r="R30" s="122">
        <v>100</v>
      </c>
      <c r="S30" s="125" t="s">
        <v>30</v>
      </c>
      <c r="U30" s="37"/>
      <c r="V30" s="37"/>
      <c r="X30" s="37"/>
    </row>
    <row r="31" spans="1:24" s="36" customFormat="1" ht="24.95" customHeight="1">
      <c r="A31" s="47" t="s">
        <v>83</v>
      </c>
      <c r="B31" s="366">
        <v>7400</v>
      </c>
      <c r="C31" s="344" t="s">
        <v>421</v>
      </c>
      <c r="D31" s="43">
        <v>4</v>
      </c>
      <c r="E31" s="35">
        <v>64</v>
      </c>
      <c r="F31" s="43">
        <v>4</v>
      </c>
      <c r="G31" s="47" t="s">
        <v>83</v>
      </c>
      <c r="H31" s="360">
        <v>12407</v>
      </c>
      <c r="I31" s="361" t="s">
        <v>421</v>
      </c>
      <c r="J31" s="362">
        <v>3</v>
      </c>
      <c r="K31" s="362">
        <v>2</v>
      </c>
      <c r="L31" s="362">
        <v>2.5</v>
      </c>
      <c r="M31" s="363">
        <v>7.5</v>
      </c>
      <c r="N31" s="363">
        <v>120</v>
      </c>
      <c r="O31" s="364">
        <v>7.5</v>
      </c>
      <c r="P31" s="122" t="s">
        <v>30</v>
      </c>
      <c r="Q31" s="123">
        <f t="shared" si="0"/>
        <v>1.25</v>
      </c>
      <c r="R31" s="122">
        <v>100</v>
      </c>
      <c r="S31" s="125" t="s">
        <v>30</v>
      </c>
      <c r="U31" s="37"/>
      <c r="V31" s="37"/>
      <c r="X31" s="37"/>
    </row>
    <row r="32" spans="1:24" s="36" customFormat="1" ht="24.95" customHeight="1">
      <c r="A32" s="47" t="s">
        <v>83</v>
      </c>
      <c r="B32" s="46">
        <v>10013</v>
      </c>
      <c r="C32" s="344" t="s">
        <v>422</v>
      </c>
      <c r="D32" s="43">
        <v>4</v>
      </c>
      <c r="E32" s="35">
        <v>64</v>
      </c>
      <c r="F32" s="43">
        <v>4</v>
      </c>
      <c r="G32" s="47" t="s">
        <v>83</v>
      </c>
      <c r="H32" s="360">
        <v>12015</v>
      </c>
      <c r="I32" s="361" t="s">
        <v>423</v>
      </c>
      <c r="J32" s="362">
        <v>4</v>
      </c>
      <c r="K32" s="362">
        <v>2</v>
      </c>
      <c r="L32" s="362">
        <v>4</v>
      </c>
      <c r="M32" s="363">
        <v>10</v>
      </c>
      <c r="N32" s="363">
        <v>160</v>
      </c>
      <c r="O32" s="364">
        <v>10</v>
      </c>
      <c r="P32" s="122" t="s">
        <v>30</v>
      </c>
      <c r="Q32" s="123">
        <f t="shared" si="0"/>
        <v>1.5</v>
      </c>
      <c r="R32" s="122">
        <v>100</v>
      </c>
      <c r="S32" s="125" t="s">
        <v>30</v>
      </c>
      <c r="U32" s="37"/>
      <c r="V32" s="37"/>
      <c r="X32" s="37"/>
    </row>
    <row r="33" spans="1:24" s="36" customFormat="1" ht="24.95" customHeight="1">
      <c r="A33" s="47" t="s">
        <v>83</v>
      </c>
      <c r="B33" s="53">
        <v>10027</v>
      </c>
      <c r="C33" s="344" t="s">
        <v>424</v>
      </c>
      <c r="D33" s="52">
        <v>3</v>
      </c>
      <c r="E33" s="367">
        <v>48</v>
      </c>
      <c r="F33" s="52">
        <v>3</v>
      </c>
      <c r="G33" s="47" t="s">
        <v>83</v>
      </c>
      <c r="H33" s="360">
        <v>12408</v>
      </c>
      <c r="I33" s="361" t="s">
        <v>425</v>
      </c>
      <c r="J33" s="362">
        <v>3</v>
      </c>
      <c r="K33" s="362">
        <v>1</v>
      </c>
      <c r="L33" s="362">
        <v>3.5</v>
      </c>
      <c r="M33" s="363">
        <v>7.5</v>
      </c>
      <c r="N33" s="363">
        <v>120</v>
      </c>
      <c r="O33" s="364">
        <v>7.5</v>
      </c>
      <c r="P33" s="122" t="s">
        <v>30</v>
      </c>
      <c r="Q33" s="123">
        <f t="shared" si="0"/>
        <v>1.3333333333333333</v>
      </c>
      <c r="R33" s="122">
        <v>100</v>
      </c>
      <c r="S33" s="125" t="s">
        <v>30</v>
      </c>
      <c r="U33" s="37"/>
      <c r="V33" s="37"/>
      <c r="X33" s="37"/>
    </row>
    <row r="34" spans="1:24" s="36" customFormat="1" ht="24.95" customHeight="1">
      <c r="A34" s="47" t="s">
        <v>83</v>
      </c>
      <c r="B34" s="53">
        <v>6899</v>
      </c>
      <c r="C34" s="344" t="s">
        <v>426</v>
      </c>
      <c r="D34" s="52">
        <v>4</v>
      </c>
      <c r="E34" s="43">
        <v>64</v>
      </c>
      <c r="F34" s="52">
        <v>4</v>
      </c>
      <c r="G34" s="47" t="s">
        <v>83</v>
      </c>
      <c r="H34" s="360">
        <v>12409</v>
      </c>
      <c r="I34" s="361" t="s">
        <v>427</v>
      </c>
      <c r="J34" s="362">
        <v>3</v>
      </c>
      <c r="K34" s="362">
        <v>2</v>
      </c>
      <c r="L34" s="362">
        <v>2.5</v>
      </c>
      <c r="M34" s="363">
        <v>7.5</v>
      </c>
      <c r="N34" s="363">
        <v>120</v>
      </c>
      <c r="O34" s="364">
        <v>7.5</v>
      </c>
      <c r="P34" s="122" t="s">
        <v>30</v>
      </c>
      <c r="Q34" s="123">
        <f t="shared" si="0"/>
        <v>1.25</v>
      </c>
      <c r="R34" s="122">
        <v>100</v>
      </c>
      <c r="S34" s="125" t="s">
        <v>30</v>
      </c>
      <c r="U34" s="37"/>
      <c r="V34" s="37"/>
      <c r="X34" s="37"/>
    </row>
    <row r="35" spans="1:24" s="36" customFormat="1" ht="24.95" customHeight="1">
      <c r="A35" s="47" t="s">
        <v>107</v>
      </c>
      <c r="B35" s="368">
        <v>6916</v>
      </c>
      <c r="C35" s="336" t="s">
        <v>428</v>
      </c>
      <c r="D35" s="32">
        <v>4</v>
      </c>
      <c r="E35" s="313">
        <v>64</v>
      </c>
      <c r="F35" s="32">
        <v>4</v>
      </c>
      <c r="G35" s="47" t="s">
        <v>107</v>
      </c>
      <c r="H35" s="369">
        <v>12412</v>
      </c>
      <c r="I35" s="370" t="s">
        <v>428</v>
      </c>
      <c r="J35" s="371">
        <v>3</v>
      </c>
      <c r="K35" s="371">
        <v>2</v>
      </c>
      <c r="L35" s="371">
        <v>2.5</v>
      </c>
      <c r="M35" s="372">
        <v>7.5</v>
      </c>
      <c r="N35" s="372">
        <v>120</v>
      </c>
      <c r="O35" s="373">
        <v>7.5</v>
      </c>
      <c r="P35" s="122" t="s">
        <v>30</v>
      </c>
      <c r="Q35" s="123">
        <f t="shared" si="0"/>
        <v>1.25</v>
      </c>
      <c r="R35" s="122">
        <v>100</v>
      </c>
      <c r="S35" s="125" t="s">
        <v>30</v>
      </c>
      <c r="U35" s="37"/>
      <c r="V35" s="37"/>
      <c r="X35" s="37"/>
    </row>
    <row r="36" spans="1:24" s="36" customFormat="1" ht="24.95" customHeight="1">
      <c r="A36" s="47" t="s">
        <v>107</v>
      </c>
      <c r="B36" s="74">
        <v>6911</v>
      </c>
      <c r="C36" s="344" t="s">
        <v>429</v>
      </c>
      <c r="D36" s="28">
        <v>4</v>
      </c>
      <c r="E36" s="35">
        <v>64</v>
      </c>
      <c r="F36" s="28">
        <v>4</v>
      </c>
      <c r="G36" s="47" t="s">
        <v>107</v>
      </c>
      <c r="H36" s="374">
        <v>12410</v>
      </c>
      <c r="I36" s="375" t="s">
        <v>429</v>
      </c>
      <c r="J36" s="376">
        <v>3</v>
      </c>
      <c r="K36" s="376">
        <v>2</v>
      </c>
      <c r="L36" s="376">
        <v>2.5</v>
      </c>
      <c r="M36" s="377">
        <v>7.5</v>
      </c>
      <c r="N36" s="377">
        <v>120</v>
      </c>
      <c r="O36" s="378">
        <v>7.5</v>
      </c>
      <c r="P36" s="122" t="s">
        <v>30</v>
      </c>
      <c r="Q36" s="123">
        <f t="shared" si="0"/>
        <v>1.25</v>
      </c>
      <c r="R36" s="122">
        <v>100</v>
      </c>
      <c r="S36" s="125" t="s">
        <v>30</v>
      </c>
      <c r="U36" s="37"/>
      <c r="V36" s="37"/>
      <c r="X36" s="37"/>
    </row>
    <row r="37" spans="1:24" s="36" customFormat="1" ht="24.95" customHeight="1">
      <c r="A37" s="47" t="s">
        <v>107</v>
      </c>
      <c r="B37" s="53">
        <v>10029</v>
      </c>
      <c r="C37" s="344" t="s">
        <v>430</v>
      </c>
      <c r="D37" s="28">
        <v>4</v>
      </c>
      <c r="E37" s="35">
        <v>64</v>
      </c>
      <c r="F37" s="28">
        <v>4</v>
      </c>
      <c r="G37" s="47" t="s">
        <v>107</v>
      </c>
      <c r="H37" s="374">
        <v>12423</v>
      </c>
      <c r="I37" s="375" t="s">
        <v>430</v>
      </c>
      <c r="J37" s="376">
        <v>3</v>
      </c>
      <c r="K37" s="376">
        <v>1</v>
      </c>
      <c r="L37" s="376">
        <v>3.5</v>
      </c>
      <c r="M37" s="377">
        <v>7.5</v>
      </c>
      <c r="N37" s="377">
        <v>120</v>
      </c>
      <c r="O37" s="378">
        <v>7.5</v>
      </c>
      <c r="P37" s="122" t="s">
        <v>30</v>
      </c>
      <c r="Q37" s="123">
        <f t="shared" si="0"/>
        <v>1</v>
      </c>
      <c r="R37" s="122">
        <v>100</v>
      </c>
      <c r="S37" s="125" t="s">
        <v>30</v>
      </c>
      <c r="U37" s="37"/>
      <c r="V37" s="37"/>
      <c r="X37" s="37"/>
    </row>
    <row r="38" spans="1:24" s="36" customFormat="1" ht="24.95" customHeight="1">
      <c r="A38" s="47" t="s">
        <v>107</v>
      </c>
      <c r="B38" s="53">
        <v>6908</v>
      </c>
      <c r="C38" s="344" t="s">
        <v>431</v>
      </c>
      <c r="D38" s="28">
        <v>4</v>
      </c>
      <c r="E38" s="35">
        <v>64</v>
      </c>
      <c r="F38" s="28">
        <v>4</v>
      </c>
      <c r="G38" s="47" t="s">
        <v>107</v>
      </c>
      <c r="H38" s="374">
        <v>12413</v>
      </c>
      <c r="I38" s="375" t="s">
        <v>431</v>
      </c>
      <c r="J38" s="376">
        <v>3</v>
      </c>
      <c r="K38" s="376">
        <v>2</v>
      </c>
      <c r="L38" s="376">
        <v>2.5</v>
      </c>
      <c r="M38" s="377">
        <v>7.5</v>
      </c>
      <c r="N38" s="377">
        <v>120</v>
      </c>
      <c r="O38" s="378">
        <v>7.5</v>
      </c>
      <c r="P38" s="122" t="s">
        <v>30</v>
      </c>
      <c r="Q38" s="123">
        <f t="shared" si="0"/>
        <v>1.25</v>
      </c>
      <c r="R38" s="122">
        <v>100</v>
      </c>
      <c r="S38" s="125" t="s">
        <v>30</v>
      </c>
      <c r="U38" s="37"/>
      <c r="V38" s="37"/>
      <c r="X38" s="37"/>
    </row>
    <row r="39" spans="1:24" s="36" customFormat="1" ht="24.95" customHeight="1">
      <c r="A39" s="47" t="s">
        <v>107</v>
      </c>
      <c r="B39" s="343">
        <v>6914</v>
      </c>
      <c r="C39" s="344" t="s">
        <v>432</v>
      </c>
      <c r="D39" s="28">
        <v>4</v>
      </c>
      <c r="E39" s="35">
        <v>64</v>
      </c>
      <c r="F39" s="28">
        <v>4</v>
      </c>
      <c r="G39" s="47" t="s">
        <v>107</v>
      </c>
      <c r="H39" s="374">
        <v>12411</v>
      </c>
      <c r="I39" s="375" t="s">
        <v>432</v>
      </c>
      <c r="J39" s="376">
        <v>3</v>
      </c>
      <c r="K39" s="376">
        <v>2</v>
      </c>
      <c r="L39" s="376">
        <v>2.5</v>
      </c>
      <c r="M39" s="377">
        <v>7.5</v>
      </c>
      <c r="N39" s="377">
        <v>120</v>
      </c>
      <c r="O39" s="378">
        <v>7.5</v>
      </c>
      <c r="P39" s="122" t="s">
        <v>30</v>
      </c>
      <c r="Q39" s="123">
        <f t="shared" si="0"/>
        <v>1.25</v>
      </c>
      <c r="R39" s="122">
        <v>100</v>
      </c>
      <c r="S39" s="125" t="s">
        <v>30</v>
      </c>
      <c r="U39" s="37"/>
      <c r="V39" s="37"/>
      <c r="X39" s="37"/>
    </row>
    <row r="40" spans="1:24" s="36" customFormat="1" ht="24.95" customHeight="1">
      <c r="A40" s="47" t="s">
        <v>107</v>
      </c>
      <c r="B40" s="53">
        <v>10069</v>
      </c>
      <c r="C40" s="344" t="s">
        <v>433</v>
      </c>
      <c r="D40" s="28">
        <v>5</v>
      </c>
      <c r="E40" s="35">
        <v>80</v>
      </c>
      <c r="F40" s="28">
        <v>5</v>
      </c>
      <c r="G40" s="47" t="s">
        <v>107</v>
      </c>
      <c r="H40" s="374">
        <v>12016</v>
      </c>
      <c r="I40" s="375" t="s">
        <v>433</v>
      </c>
      <c r="J40" s="376">
        <v>5</v>
      </c>
      <c r="K40" s="376">
        <v>2</v>
      </c>
      <c r="L40" s="376">
        <v>5.5</v>
      </c>
      <c r="M40" s="377">
        <v>12.5</v>
      </c>
      <c r="N40" s="377">
        <v>200</v>
      </c>
      <c r="O40" s="378">
        <v>12.5</v>
      </c>
      <c r="P40" s="122" t="s">
        <v>30</v>
      </c>
      <c r="Q40" s="123">
        <f t="shared" si="0"/>
        <v>1.4</v>
      </c>
      <c r="R40" s="122">
        <v>100</v>
      </c>
      <c r="S40" s="125" t="s">
        <v>30</v>
      </c>
      <c r="U40" s="37"/>
      <c r="V40" s="37"/>
      <c r="X40" s="37"/>
    </row>
    <row r="41" spans="1:24" s="36" customFormat="1" ht="24.95" customHeight="1">
      <c r="A41" s="47"/>
      <c r="B41" s="38"/>
      <c r="C41" s="54"/>
      <c r="D41" s="57"/>
      <c r="E41" s="33"/>
      <c r="F41" s="39"/>
      <c r="G41" s="47" t="s">
        <v>107</v>
      </c>
      <c r="H41" s="374">
        <v>12415</v>
      </c>
      <c r="I41" s="379" t="s">
        <v>434</v>
      </c>
      <c r="J41" s="380"/>
      <c r="K41" s="381">
        <v>40</v>
      </c>
      <c r="L41" s="381">
        <v>0</v>
      </c>
      <c r="M41" s="382">
        <v>4</v>
      </c>
      <c r="N41" s="382">
        <v>40</v>
      </c>
      <c r="O41" s="380"/>
      <c r="P41" s="122"/>
      <c r="Q41" s="123" t="e">
        <f t="shared" si="0"/>
        <v>#DIV/0!</v>
      </c>
      <c r="R41" s="122"/>
      <c r="S41" s="125" t="s">
        <v>279</v>
      </c>
      <c r="U41" s="37"/>
      <c r="V41" s="37"/>
      <c r="X41" s="37"/>
    </row>
    <row r="42" spans="1:24" s="36" customFormat="1" ht="24.95" customHeight="1">
      <c r="A42" s="47" t="s">
        <v>117</v>
      </c>
      <c r="B42" s="354">
        <v>6917</v>
      </c>
      <c r="C42" s="336" t="s">
        <v>435</v>
      </c>
      <c r="D42" s="32">
        <v>4</v>
      </c>
      <c r="E42" s="313">
        <v>64</v>
      </c>
      <c r="F42" s="32">
        <v>4</v>
      </c>
      <c r="G42" s="47" t="s">
        <v>117</v>
      </c>
      <c r="H42" s="383">
        <v>12418</v>
      </c>
      <c r="I42" s="384" t="s">
        <v>435</v>
      </c>
      <c r="J42" s="385">
        <v>3</v>
      </c>
      <c r="K42" s="385">
        <v>2</v>
      </c>
      <c r="L42" s="385">
        <v>2.5</v>
      </c>
      <c r="M42" s="386">
        <v>7.5</v>
      </c>
      <c r="N42" s="386">
        <v>120</v>
      </c>
      <c r="O42" s="387">
        <v>7.5</v>
      </c>
      <c r="P42" s="122" t="s">
        <v>30</v>
      </c>
      <c r="Q42" s="123">
        <f t="shared" si="0"/>
        <v>1.25</v>
      </c>
      <c r="R42" s="122">
        <v>100</v>
      </c>
      <c r="S42" s="125" t="s">
        <v>30</v>
      </c>
      <c r="U42" s="37"/>
      <c r="V42" s="37"/>
      <c r="X42" s="37"/>
    </row>
    <row r="43" spans="1:24" s="36" customFormat="1" ht="24.95" customHeight="1">
      <c r="A43" s="47" t="s">
        <v>117</v>
      </c>
      <c r="B43" s="53">
        <v>6912</v>
      </c>
      <c r="C43" s="344" t="s">
        <v>436</v>
      </c>
      <c r="D43" s="28">
        <v>4</v>
      </c>
      <c r="E43" s="35">
        <v>64</v>
      </c>
      <c r="F43" s="28">
        <v>4</v>
      </c>
      <c r="G43" s="47" t="s">
        <v>117</v>
      </c>
      <c r="H43" s="388">
        <v>12416</v>
      </c>
      <c r="I43" s="389" t="s">
        <v>436</v>
      </c>
      <c r="J43" s="390">
        <v>3</v>
      </c>
      <c r="K43" s="390">
        <v>2</v>
      </c>
      <c r="L43" s="390">
        <v>2.5</v>
      </c>
      <c r="M43" s="391">
        <v>7.5</v>
      </c>
      <c r="N43" s="391">
        <v>120</v>
      </c>
      <c r="O43" s="392">
        <v>7.5</v>
      </c>
      <c r="P43" s="122" t="s">
        <v>30</v>
      </c>
      <c r="Q43" s="123">
        <f t="shared" si="0"/>
        <v>1.25</v>
      </c>
      <c r="R43" s="122">
        <v>100</v>
      </c>
      <c r="S43" s="125" t="s">
        <v>30</v>
      </c>
      <c r="U43" s="37"/>
      <c r="V43" s="37"/>
      <c r="X43" s="37"/>
    </row>
    <row r="44" spans="1:24" s="36" customFormat="1" ht="24.95" customHeight="1">
      <c r="A44" s="47" t="s">
        <v>117</v>
      </c>
      <c r="B44" s="53">
        <v>10029</v>
      </c>
      <c r="C44" s="344" t="s">
        <v>437</v>
      </c>
      <c r="D44" s="28">
        <v>4</v>
      </c>
      <c r="E44" s="35">
        <v>64</v>
      </c>
      <c r="F44" s="28">
        <v>4</v>
      </c>
      <c r="G44" s="47" t="s">
        <v>117</v>
      </c>
      <c r="H44" s="388">
        <v>12428</v>
      </c>
      <c r="I44" s="389" t="s">
        <v>437</v>
      </c>
      <c r="J44" s="390">
        <v>3</v>
      </c>
      <c r="K44" s="390">
        <v>1</v>
      </c>
      <c r="L44" s="390">
        <v>3.5</v>
      </c>
      <c r="M44" s="391">
        <v>7.5</v>
      </c>
      <c r="N44" s="391">
        <v>120</v>
      </c>
      <c r="O44" s="392">
        <v>7.5</v>
      </c>
      <c r="P44" s="122" t="s">
        <v>30</v>
      </c>
      <c r="Q44" s="123">
        <f t="shared" si="0"/>
        <v>1</v>
      </c>
      <c r="R44" s="122">
        <v>100</v>
      </c>
      <c r="S44" s="125" t="s">
        <v>30</v>
      </c>
      <c r="U44" s="37"/>
      <c r="V44" s="37"/>
      <c r="X44" s="37"/>
    </row>
    <row r="45" spans="1:24" s="36" customFormat="1" ht="24.95" customHeight="1">
      <c r="A45" s="47" t="s">
        <v>117</v>
      </c>
      <c r="B45" s="53">
        <v>6915</v>
      </c>
      <c r="C45" s="344" t="s">
        <v>438</v>
      </c>
      <c r="D45" s="28">
        <v>4</v>
      </c>
      <c r="E45" s="35">
        <v>64</v>
      </c>
      <c r="F45" s="28">
        <v>4</v>
      </c>
      <c r="G45" s="47" t="s">
        <v>117</v>
      </c>
      <c r="H45" s="388">
        <v>12417</v>
      </c>
      <c r="I45" s="389" t="s">
        <v>438</v>
      </c>
      <c r="J45" s="390">
        <v>3</v>
      </c>
      <c r="K45" s="390">
        <v>2</v>
      </c>
      <c r="L45" s="390">
        <v>2.5</v>
      </c>
      <c r="M45" s="391">
        <v>7.5</v>
      </c>
      <c r="N45" s="391">
        <v>120</v>
      </c>
      <c r="O45" s="392">
        <v>7.5</v>
      </c>
      <c r="P45" s="122" t="s">
        <v>30</v>
      </c>
      <c r="Q45" s="123">
        <f t="shared" si="0"/>
        <v>1.25</v>
      </c>
      <c r="R45" s="122">
        <v>100</v>
      </c>
      <c r="S45" s="125" t="s">
        <v>30</v>
      </c>
      <c r="U45" s="37"/>
      <c r="V45" s="37"/>
      <c r="X45" s="37"/>
    </row>
    <row r="46" spans="1:24" s="36" customFormat="1" ht="24.95" customHeight="1">
      <c r="A46" s="47" t="s">
        <v>117</v>
      </c>
      <c r="B46" s="74">
        <v>10070</v>
      </c>
      <c r="C46" s="344" t="s">
        <v>439</v>
      </c>
      <c r="D46" s="28">
        <v>5</v>
      </c>
      <c r="E46" s="35">
        <v>80</v>
      </c>
      <c r="F46" s="28">
        <v>5</v>
      </c>
      <c r="G46" s="47" t="s">
        <v>117</v>
      </c>
      <c r="H46" s="388">
        <v>12017</v>
      </c>
      <c r="I46" s="389" t="s">
        <v>439</v>
      </c>
      <c r="J46" s="390">
        <v>4</v>
      </c>
      <c r="K46" s="390">
        <v>2</v>
      </c>
      <c r="L46" s="390">
        <v>4</v>
      </c>
      <c r="M46" s="391">
        <v>10</v>
      </c>
      <c r="N46" s="391">
        <v>160</v>
      </c>
      <c r="O46" s="392">
        <v>10</v>
      </c>
      <c r="P46" s="122" t="s">
        <v>30</v>
      </c>
      <c r="Q46" s="123">
        <f t="shared" si="0"/>
        <v>1.2</v>
      </c>
      <c r="R46" s="122">
        <v>100</v>
      </c>
      <c r="S46" s="125" t="s">
        <v>30</v>
      </c>
      <c r="U46" s="37"/>
      <c r="V46" s="37"/>
      <c r="X46" s="37"/>
    </row>
    <row r="47" spans="1:24" s="36" customFormat="1" ht="24.95" customHeight="1">
      <c r="A47" s="47" t="s">
        <v>117</v>
      </c>
      <c r="B47" s="74">
        <v>6009</v>
      </c>
      <c r="C47" s="344" t="s">
        <v>440</v>
      </c>
      <c r="D47" s="28">
        <v>4</v>
      </c>
      <c r="E47" s="35">
        <v>64</v>
      </c>
      <c r="F47" s="28">
        <v>4</v>
      </c>
      <c r="G47" s="47" t="s">
        <v>117</v>
      </c>
      <c r="H47" s="388">
        <v>12419</v>
      </c>
      <c r="I47" s="389" t="s">
        <v>440</v>
      </c>
      <c r="J47" s="390">
        <v>3</v>
      </c>
      <c r="K47" s="390">
        <v>2</v>
      </c>
      <c r="L47" s="390">
        <v>2.5</v>
      </c>
      <c r="M47" s="391">
        <v>7.5</v>
      </c>
      <c r="N47" s="391">
        <v>120</v>
      </c>
      <c r="O47" s="392">
        <v>7.5</v>
      </c>
      <c r="P47" s="122" t="s">
        <v>30</v>
      </c>
      <c r="Q47" s="123">
        <f t="shared" si="0"/>
        <v>1.25</v>
      </c>
      <c r="R47" s="122">
        <v>100</v>
      </c>
      <c r="S47" s="125" t="s">
        <v>30</v>
      </c>
      <c r="U47" s="37"/>
      <c r="V47" s="37"/>
      <c r="X47" s="37"/>
    </row>
    <row r="48" spans="1:24" s="36" customFormat="1" ht="24.95" customHeight="1" thickBot="1">
      <c r="A48" s="47" t="s">
        <v>117</v>
      </c>
      <c r="B48" s="38"/>
      <c r="C48" s="57"/>
      <c r="D48" s="57"/>
      <c r="E48" s="33"/>
      <c r="F48" s="39"/>
      <c r="G48" s="47" t="s">
        <v>117</v>
      </c>
      <c r="H48" s="388">
        <v>12420</v>
      </c>
      <c r="I48" s="393" t="s">
        <v>441</v>
      </c>
      <c r="J48" s="390"/>
      <c r="K48" s="394">
        <v>40</v>
      </c>
      <c r="L48" s="394">
        <v>0</v>
      </c>
      <c r="M48" s="395">
        <v>4</v>
      </c>
      <c r="N48" s="395">
        <v>40</v>
      </c>
      <c r="O48" s="392"/>
      <c r="P48" s="122"/>
      <c r="Q48" s="123" t="e">
        <f t="shared" si="0"/>
        <v>#DIV/0!</v>
      </c>
      <c r="R48" s="122"/>
      <c r="S48" s="125" t="s">
        <v>279</v>
      </c>
      <c r="U48" s="37"/>
      <c r="V48" s="37"/>
      <c r="X48" s="37"/>
    </row>
    <row r="49" spans="1:24" s="36" customFormat="1" ht="24.95" customHeight="1" thickTop="1">
      <c r="A49" s="47" t="s">
        <v>135</v>
      </c>
      <c r="B49" s="38"/>
      <c r="C49" s="396"/>
      <c r="D49" s="57"/>
      <c r="E49" s="33"/>
      <c r="F49" s="39"/>
      <c r="G49" s="47" t="s">
        <v>135</v>
      </c>
      <c r="H49" s="397">
        <v>12425</v>
      </c>
      <c r="I49" s="398" t="s">
        <v>442</v>
      </c>
      <c r="J49" s="399">
        <v>2</v>
      </c>
      <c r="K49" s="399">
        <v>1</v>
      </c>
      <c r="L49" s="399">
        <v>2</v>
      </c>
      <c r="M49" s="400">
        <v>5</v>
      </c>
      <c r="N49" s="400">
        <v>80</v>
      </c>
      <c r="O49" s="401">
        <v>5</v>
      </c>
      <c r="P49" s="122"/>
      <c r="Q49" s="123" t="e">
        <f t="shared" si="0"/>
        <v>#DIV/0!</v>
      </c>
      <c r="R49" s="122"/>
      <c r="S49" s="125" t="s">
        <v>279</v>
      </c>
      <c r="U49" s="37"/>
      <c r="V49" s="37"/>
      <c r="X49" s="37"/>
    </row>
    <row r="50" spans="1:24" s="36" customFormat="1" ht="24.95" customHeight="1">
      <c r="A50" s="47" t="s">
        <v>135</v>
      </c>
      <c r="B50" s="396"/>
      <c r="C50" s="402" t="s">
        <v>443</v>
      </c>
      <c r="D50" s="396"/>
      <c r="E50" s="396"/>
      <c r="F50" s="396"/>
      <c r="G50" s="47" t="s">
        <v>135</v>
      </c>
      <c r="H50" s="403">
        <v>12019</v>
      </c>
      <c r="I50" s="404" t="s">
        <v>444</v>
      </c>
      <c r="J50" s="405">
        <v>0</v>
      </c>
      <c r="K50" s="405">
        <v>20</v>
      </c>
      <c r="L50" s="405">
        <v>0</v>
      </c>
      <c r="M50" s="406">
        <v>20</v>
      </c>
      <c r="N50" s="406">
        <v>320</v>
      </c>
      <c r="O50" s="407">
        <v>20</v>
      </c>
      <c r="P50" s="122"/>
      <c r="Q50" s="123"/>
      <c r="R50" s="122"/>
      <c r="S50" s="125" t="s">
        <v>279</v>
      </c>
      <c r="U50" s="37"/>
      <c r="V50" s="37"/>
      <c r="X50" s="37"/>
    </row>
    <row r="51" spans="1:24" s="36" customFormat="1" ht="24.95" customHeight="1">
      <c r="A51" s="47" t="s">
        <v>135</v>
      </c>
      <c r="B51" s="53">
        <v>6933</v>
      </c>
      <c r="C51" s="344" t="s">
        <v>445</v>
      </c>
      <c r="D51" s="28">
        <v>3</v>
      </c>
      <c r="E51" s="35">
        <v>48</v>
      </c>
      <c r="F51" s="28">
        <v>3</v>
      </c>
      <c r="G51" s="47" t="s">
        <v>135</v>
      </c>
      <c r="H51" s="403">
        <v>12422</v>
      </c>
      <c r="I51" s="408" t="s">
        <v>445</v>
      </c>
      <c r="J51" s="405">
        <v>3</v>
      </c>
      <c r="K51" s="409">
        <v>1</v>
      </c>
      <c r="L51" s="409">
        <v>3.5</v>
      </c>
      <c r="M51" s="406">
        <v>7.5</v>
      </c>
      <c r="N51" s="406">
        <v>120</v>
      </c>
      <c r="O51" s="407">
        <v>7.5</v>
      </c>
      <c r="P51" s="122" t="s">
        <v>30</v>
      </c>
      <c r="Q51" s="123">
        <f t="shared" ref="Q51:Q54" si="4">+((J51+K51))/D52</f>
        <v>2</v>
      </c>
      <c r="R51" s="122">
        <v>100</v>
      </c>
      <c r="S51" s="125" t="s">
        <v>30</v>
      </c>
      <c r="U51" s="37"/>
      <c r="V51" s="37"/>
      <c r="X51" s="37"/>
    </row>
    <row r="52" spans="1:24" s="36" customFormat="1" ht="24.95" customHeight="1">
      <c r="A52" s="47" t="s">
        <v>135</v>
      </c>
      <c r="B52" s="74">
        <v>6930</v>
      </c>
      <c r="C52" s="344" t="s">
        <v>446</v>
      </c>
      <c r="D52" s="28">
        <v>2</v>
      </c>
      <c r="E52" s="35">
        <v>32</v>
      </c>
      <c r="F52" s="28">
        <v>2</v>
      </c>
      <c r="G52" s="47" t="s">
        <v>135</v>
      </c>
      <c r="H52" s="403">
        <v>12424</v>
      </c>
      <c r="I52" s="410" t="s">
        <v>446</v>
      </c>
      <c r="J52" s="405">
        <v>2</v>
      </c>
      <c r="K52" s="411">
        <v>1</v>
      </c>
      <c r="L52" s="411">
        <v>2</v>
      </c>
      <c r="M52" s="406">
        <v>5</v>
      </c>
      <c r="N52" s="406">
        <v>80</v>
      </c>
      <c r="O52" s="407">
        <v>5</v>
      </c>
      <c r="P52" s="122" t="s">
        <v>30</v>
      </c>
      <c r="Q52" s="123">
        <f t="shared" si="4"/>
        <v>0.75</v>
      </c>
      <c r="R52" s="122">
        <v>100</v>
      </c>
      <c r="S52" s="125" t="s">
        <v>30</v>
      </c>
      <c r="U52" s="37"/>
      <c r="V52" s="37"/>
      <c r="X52" s="37"/>
    </row>
    <row r="53" spans="1:24" s="36" customFormat="1" ht="24.95" customHeight="1">
      <c r="A53" s="47" t="s">
        <v>135</v>
      </c>
      <c r="B53" s="53">
        <v>6931</v>
      </c>
      <c r="C53" s="344" t="s">
        <v>447</v>
      </c>
      <c r="D53" s="28">
        <v>4</v>
      </c>
      <c r="E53" s="35">
        <v>64</v>
      </c>
      <c r="F53" s="28">
        <v>4</v>
      </c>
      <c r="G53" s="47" t="s">
        <v>135</v>
      </c>
      <c r="H53" s="403">
        <v>12421</v>
      </c>
      <c r="I53" s="408" t="s">
        <v>447</v>
      </c>
      <c r="J53" s="405">
        <v>2</v>
      </c>
      <c r="K53" s="405">
        <v>1</v>
      </c>
      <c r="L53" s="405">
        <v>2</v>
      </c>
      <c r="M53" s="406">
        <v>5</v>
      </c>
      <c r="N53" s="406">
        <v>80</v>
      </c>
      <c r="O53" s="407">
        <v>5</v>
      </c>
      <c r="P53" s="122" t="s">
        <v>30</v>
      </c>
      <c r="Q53" s="123">
        <f t="shared" si="4"/>
        <v>1.5</v>
      </c>
      <c r="R53" s="122">
        <v>100</v>
      </c>
      <c r="S53" s="125" t="s">
        <v>30</v>
      </c>
      <c r="U53" s="37"/>
      <c r="V53" s="37"/>
      <c r="X53" s="37"/>
    </row>
    <row r="54" spans="1:24" s="36" customFormat="1" ht="24.95" customHeight="1">
      <c r="A54" s="47" t="s">
        <v>135</v>
      </c>
      <c r="B54" s="53">
        <v>6840</v>
      </c>
      <c r="C54" s="344" t="s">
        <v>448</v>
      </c>
      <c r="D54" s="52">
        <v>2</v>
      </c>
      <c r="E54" s="35">
        <v>32</v>
      </c>
      <c r="F54" s="52">
        <v>2</v>
      </c>
      <c r="G54" s="47" t="s">
        <v>135</v>
      </c>
      <c r="H54" s="403">
        <v>12433</v>
      </c>
      <c r="I54" s="410" t="s">
        <v>449</v>
      </c>
      <c r="J54" s="412">
        <v>2</v>
      </c>
      <c r="K54" s="412">
        <v>1</v>
      </c>
      <c r="L54" s="412">
        <v>2</v>
      </c>
      <c r="M54" s="413">
        <f t="shared" ref="M54" si="5">SUM(J54:L54)</f>
        <v>5</v>
      </c>
      <c r="N54" s="412">
        <f t="shared" ref="N54" si="6">M54*16</f>
        <v>80</v>
      </c>
      <c r="O54" s="407">
        <v>5</v>
      </c>
      <c r="P54" s="122" t="s">
        <v>30</v>
      </c>
      <c r="Q54" s="123" t="e">
        <f t="shared" si="4"/>
        <v>#DIV/0!</v>
      </c>
      <c r="R54" s="122">
        <v>100</v>
      </c>
      <c r="S54" s="125" t="s">
        <v>30</v>
      </c>
      <c r="T54" s="36" t="s">
        <v>450</v>
      </c>
      <c r="U54" s="37"/>
      <c r="V54" s="37"/>
      <c r="X54" s="37"/>
    </row>
    <row r="55" spans="1:24" s="36" customFormat="1" ht="24.95" customHeight="1">
      <c r="A55" s="47" t="s">
        <v>151</v>
      </c>
      <c r="B55" s="38"/>
      <c r="C55" s="402" t="s">
        <v>443</v>
      </c>
      <c r="D55" s="57"/>
      <c r="E55" s="33"/>
      <c r="F55" s="39"/>
      <c r="G55" s="47" t="s">
        <v>151</v>
      </c>
      <c r="H55" s="337">
        <v>12020</v>
      </c>
      <c r="I55" s="414" t="s">
        <v>451</v>
      </c>
      <c r="J55" s="339">
        <v>0</v>
      </c>
      <c r="K55" s="339">
        <v>20</v>
      </c>
      <c r="L55" s="339">
        <v>0</v>
      </c>
      <c r="M55" s="341">
        <v>20</v>
      </c>
      <c r="N55" s="341">
        <v>320</v>
      </c>
      <c r="O55" s="342">
        <v>20</v>
      </c>
      <c r="P55" s="122"/>
      <c r="Q55" s="123" t="e">
        <f t="shared" si="0"/>
        <v>#DIV/0!</v>
      </c>
      <c r="R55" s="122"/>
      <c r="S55" s="125" t="s">
        <v>311</v>
      </c>
      <c r="U55" s="37"/>
      <c r="V55" s="37"/>
      <c r="X55" s="37"/>
    </row>
    <row r="56" spans="1:24" s="36" customFormat="1" ht="24.95" customHeight="1">
      <c r="A56" s="47" t="s">
        <v>151</v>
      </c>
      <c r="B56" s="53">
        <v>6944</v>
      </c>
      <c r="C56" s="344" t="s">
        <v>452</v>
      </c>
      <c r="D56" s="28">
        <v>2</v>
      </c>
      <c r="E56" s="35">
        <v>32</v>
      </c>
      <c r="F56" s="28">
        <v>2</v>
      </c>
      <c r="G56" s="47" t="s">
        <v>151</v>
      </c>
      <c r="H56" s="345">
        <v>12429</v>
      </c>
      <c r="I56" s="346" t="s">
        <v>452</v>
      </c>
      <c r="J56" s="347">
        <v>3</v>
      </c>
      <c r="K56" s="347">
        <v>2</v>
      </c>
      <c r="L56" s="347">
        <v>2.5</v>
      </c>
      <c r="M56" s="351">
        <v>7.5</v>
      </c>
      <c r="N56" s="351">
        <v>120</v>
      </c>
      <c r="O56" s="352">
        <v>7.5</v>
      </c>
      <c r="P56" s="122" t="s">
        <v>30</v>
      </c>
      <c r="Q56" s="123">
        <f t="shared" si="0"/>
        <v>2.5</v>
      </c>
      <c r="R56" s="122">
        <v>100</v>
      </c>
      <c r="S56" s="125" t="s">
        <v>30</v>
      </c>
      <c r="U56" s="37"/>
      <c r="V56" s="37"/>
      <c r="X56" s="37"/>
    </row>
    <row r="57" spans="1:24" s="36" customFormat="1" ht="24.95" customHeight="1">
      <c r="A57" s="47" t="s">
        <v>151</v>
      </c>
      <c r="B57" s="53">
        <v>6934</v>
      </c>
      <c r="C57" s="344" t="s">
        <v>453</v>
      </c>
      <c r="D57" s="28">
        <v>3</v>
      </c>
      <c r="E57" s="35">
        <v>48</v>
      </c>
      <c r="F57" s="28">
        <v>3</v>
      </c>
      <c r="G57" s="47" t="s">
        <v>151</v>
      </c>
      <c r="H57" s="345">
        <v>12427</v>
      </c>
      <c r="I57" s="346" t="s">
        <v>453</v>
      </c>
      <c r="J57" s="347">
        <v>3</v>
      </c>
      <c r="K57" s="415">
        <v>1</v>
      </c>
      <c r="L57" s="415">
        <v>3.5</v>
      </c>
      <c r="M57" s="351">
        <v>7.5</v>
      </c>
      <c r="N57" s="351">
        <v>120</v>
      </c>
      <c r="O57" s="352">
        <v>7.5</v>
      </c>
      <c r="P57" s="122" t="s">
        <v>30</v>
      </c>
      <c r="Q57" s="123">
        <f t="shared" si="0"/>
        <v>1.3333333333333333</v>
      </c>
      <c r="R57" s="122">
        <v>100</v>
      </c>
      <c r="S57" s="125" t="s">
        <v>30</v>
      </c>
      <c r="U57" s="37"/>
      <c r="V57" s="37"/>
      <c r="X57" s="37"/>
    </row>
    <row r="58" spans="1:24" s="36" customFormat="1" ht="24.95" customHeight="1">
      <c r="A58" s="47" t="s">
        <v>151</v>
      </c>
      <c r="B58" s="53">
        <v>6932</v>
      </c>
      <c r="C58" s="344" t="s">
        <v>454</v>
      </c>
      <c r="D58" s="28">
        <v>4</v>
      </c>
      <c r="E58" s="35">
        <v>64</v>
      </c>
      <c r="F58" s="28">
        <v>4</v>
      </c>
      <c r="G58" s="47" t="s">
        <v>151</v>
      </c>
      <c r="H58" s="345">
        <v>12426</v>
      </c>
      <c r="I58" s="346" t="s">
        <v>454</v>
      </c>
      <c r="J58" s="347">
        <v>2</v>
      </c>
      <c r="K58" s="347">
        <v>1</v>
      </c>
      <c r="L58" s="347">
        <v>2</v>
      </c>
      <c r="M58" s="351">
        <v>5</v>
      </c>
      <c r="N58" s="351">
        <v>80</v>
      </c>
      <c r="O58" s="352">
        <v>5</v>
      </c>
      <c r="P58" s="122" t="s">
        <v>30</v>
      </c>
      <c r="Q58" s="123">
        <f t="shared" si="0"/>
        <v>0.75</v>
      </c>
      <c r="R58" s="122">
        <v>100</v>
      </c>
      <c r="S58" s="125" t="s">
        <v>30</v>
      </c>
      <c r="U58" s="37"/>
      <c r="V58" s="37"/>
      <c r="X58" s="37"/>
    </row>
    <row r="59" spans="1:24" s="36" customFormat="1" ht="24.95" customHeight="1">
      <c r="A59" s="47" t="s">
        <v>151</v>
      </c>
      <c r="B59" s="38"/>
      <c r="C59" s="54"/>
      <c r="D59" s="57"/>
      <c r="E59" s="33"/>
      <c r="F59" s="39"/>
      <c r="G59" s="47" t="s">
        <v>151</v>
      </c>
      <c r="H59" s="345">
        <v>12432</v>
      </c>
      <c r="I59" s="346" t="s">
        <v>455</v>
      </c>
      <c r="J59" s="347">
        <v>2</v>
      </c>
      <c r="K59" s="415">
        <v>1</v>
      </c>
      <c r="L59" s="415">
        <v>2</v>
      </c>
      <c r="M59" s="351">
        <v>5</v>
      </c>
      <c r="N59" s="351">
        <v>80</v>
      </c>
      <c r="O59" s="352">
        <v>5</v>
      </c>
      <c r="P59" s="122"/>
      <c r="Q59" s="123" t="e">
        <f t="shared" si="0"/>
        <v>#DIV/0!</v>
      </c>
      <c r="R59" s="122"/>
      <c r="S59" s="125" t="s">
        <v>279</v>
      </c>
      <c r="U59" s="37"/>
      <c r="V59" s="37"/>
      <c r="X59" s="37"/>
    </row>
    <row r="60" spans="1:24" s="36" customFormat="1" ht="24.95" customHeight="1">
      <c r="A60" s="47" t="s">
        <v>151</v>
      </c>
      <c r="B60" s="38"/>
      <c r="C60" s="54"/>
      <c r="D60" s="57"/>
      <c r="E60" s="33"/>
      <c r="F60" s="39"/>
      <c r="G60" s="47" t="s">
        <v>151</v>
      </c>
      <c r="H60" s="345">
        <v>12430</v>
      </c>
      <c r="I60" s="346" t="s">
        <v>456</v>
      </c>
      <c r="J60" s="347">
        <v>2</v>
      </c>
      <c r="K60" s="415">
        <v>1</v>
      </c>
      <c r="L60" s="415">
        <v>2</v>
      </c>
      <c r="M60" s="351">
        <v>5</v>
      </c>
      <c r="N60" s="351">
        <v>80</v>
      </c>
      <c r="O60" s="352">
        <v>5</v>
      </c>
      <c r="P60" s="122"/>
      <c r="Q60" s="123" t="e">
        <f t="shared" si="0"/>
        <v>#DIV/0!</v>
      </c>
      <c r="R60" s="122"/>
      <c r="S60" s="125" t="s">
        <v>311</v>
      </c>
      <c r="U60" s="37"/>
      <c r="V60" s="37"/>
      <c r="X60" s="37"/>
    </row>
    <row r="61" spans="1:24" s="36" customFormat="1" ht="24.95" customHeight="1">
      <c r="A61" s="47" t="s">
        <v>170</v>
      </c>
      <c r="B61" s="354"/>
      <c r="C61" s="402" t="s">
        <v>443</v>
      </c>
      <c r="D61" s="32"/>
      <c r="E61" s="313"/>
      <c r="F61" s="32"/>
      <c r="G61" s="47" t="s">
        <v>170</v>
      </c>
      <c r="H61" s="416">
        <v>12021</v>
      </c>
      <c r="I61" s="417" t="s">
        <v>457</v>
      </c>
      <c r="J61" s="418">
        <v>0</v>
      </c>
      <c r="K61" s="418">
        <v>20</v>
      </c>
      <c r="L61" s="418">
        <v>0</v>
      </c>
      <c r="M61" s="419">
        <v>20</v>
      </c>
      <c r="N61" s="419">
        <v>320</v>
      </c>
      <c r="O61" s="420">
        <v>20</v>
      </c>
      <c r="P61" s="122"/>
      <c r="Q61" s="123" t="e">
        <f t="shared" si="0"/>
        <v>#DIV/0!</v>
      </c>
      <c r="R61" s="122"/>
      <c r="S61" s="125" t="s">
        <v>279</v>
      </c>
      <c r="U61" s="37"/>
      <c r="V61" s="37"/>
      <c r="X61" s="37"/>
    </row>
    <row r="62" spans="1:24" s="36" customFormat="1" ht="24.95" customHeight="1">
      <c r="A62" s="47" t="s">
        <v>170</v>
      </c>
      <c r="B62" s="53">
        <v>6970</v>
      </c>
      <c r="C62" s="78" t="s">
        <v>458</v>
      </c>
      <c r="D62" s="28">
        <v>2</v>
      </c>
      <c r="E62" s="35">
        <v>32</v>
      </c>
      <c r="F62" s="28">
        <v>2</v>
      </c>
      <c r="G62" s="47" t="s">
        <v>170</v>
      </c>
      <c r="H62" s="421">
        <v>12431</v>
      </c>
      <c r="I62" s="422" t="s">
        <v>459</v>
      </c>
      <c r="J62" s="423">
        <v>3</v>
      </c>
      <c r="K62" s="423">
        <v>1</v>
      </c>
      <c r="L62" s="423">
        <v>3.5</v>
      </c>
      <c r="M62" s="424">
        <v>7.5</v>
      </c>
      <c r="N62" s="424">
        <v>120</v>
      </c>
      <c r="O62" s="425">
        <v>7.5</v>
      </c>
      <c r="P62" s="122" t="s">
        <v>30</v>
      </c>
      <c r="Q62" s="123">
        <f t="shared" si="0"/>
        <v>2</v>
      </c>
      <c r="R62" s="122">
        <v>100</v>
      </c>
      <c r="S62" s="125" t="s">
        <v>30</v>
      </c>
      <c r="U62" s="37"/>
      <c r="V62" s="37"/>
      <c r="X62" s="37"/>
    </row>
    <row r="63" spans="1:24" s="36" customFormat="1" ht="24.95" customHeight="1">
      <c r="A63" s="47" t="s">
        <v>170</v>
      </c>
      <c r="B63" s="53"/>
      <c r="C63" s="78"/>
      <c r="D63" s="28"/>
      <c r="E63" s="35"/>
      <c r="F63" s="28"/>
      <c r="G63" s="47" t="s">
        <v>170</v>
      </c>
      <c r="H63" s="421">
        <v>12022</v>
      </c>
      <c r="I63" s="426" t="s">
        <v>460</v>
      </c>
      <c r="J63" s="423">
        <v>5</v>
      </c>
      <c r="K63" s="427">
        <v>2</v>
      </c>
      <c r="L63" s="427">
        <v>5.5</v>
      </c>
      <c r="M63" s="424">
        <v>12.5</v>
      </c>
      <c r="N63" s="424">
        <v>200</v>
      </c>
      <c r="O63" s="425">
        <v>12.5</v>
      </c>
      <c r="P63" s="122"/>
      <c r="Q63" s="123" t="e">
        <f t="shared" si="0"/>
        <v>#DIV/0!</v>
      </c>
      <c r="R63" s="122"/>
      <c r="S63" s="125" t="s">
        <v>279</v>
      </c>
      <c r="U63" s="37"/>
      <c r="V63" s="37"/>
      <c r="X63" s="37"/>
    </row>
    <row r="64" spans="1:24" s="36" customFormat="1" ht="24.95" customHeight="1">
      <c r="A64" s="47" t="s">
        <v>170</v>
      </c>
      <c r="B64" s="53"/>
      <c r="C64" s="78"/>
      <c r="D64" s="28"/>
      <c r="E64" s="35"/>
      <c r="F64" s="28"/>
      <c r="G64" s="47" t="s">
        <v>170</v>
      </c>
      <c r="H64" s="421">
        <v>12435</v>
      </c>
      <c r="I64" s="428" t="s">
        <v>461</v>
      </c>
      <c r="J64" s="423">
        <v>0</v>
      </c>
      <c r="K64" s="423">
        <v>5</v>
      </c>
      <c r="L64" s="423">
        <v>0</v>
      </c>
      <c r="M64" s="424">
        <v>5</v>
      </c>
      <c r="N64" s="424">
        <v>80</v>
      </c>
      <c r="O64" s="425">
        <v>5</v>
      </c>
      <c r="P64" s="122"/>
      <c r="Q64" s="123" t="e">
        <f t="shared" si="0"/>
        <v>#DIV/0!</v>
      </c>
      <c r="R64" s="122"/>
      <c r="S64" s="125" t="s">
        <v>279</v>
      </c>
      <c r="U64" s="37"/>
      <c r="V64" s="37"/>
      <c r="X64" s="37"/>
    </row>
    <row r="65" spans="1:24" s="36" customFormat="1" ht="24.95" customHeight="1">
      <c r="A65" s="47" t="s">
        <v>187</v>
      </c>
      <c r="B65" s="53"/>
      <c r="C65" s="78"/>
      <c r="D65" s="28"/>
      <c r="E65" s="35"/>
      <c r="F65" s="28"/>
      <c r="G65" s="47" t="s">
        <v>187</v>
      </c>
      <c r="H65" s="315">
        <v>12436</v>
      </c>
      <c r="I65" s="316" t="s">
        <v>462</v>
      </c>
      <c r="J65" s="317">
        <v>2</v>
      </c>
      <c r="K65" s="317">
        <v>0</v>
      </c>
      <c r="L65" s="317">
        <v>3</v>
      </c>
      <c r="M65" s="318">
        <v>5</v>
      </c>
      <c r="N65" s="318">
        <v>80</v>
      </c>
      <c r="O65" s="429">
        <v>5</v>
      </c>
      <c r="P65" s="122"/>
      <c r="Q65" s="123" t="e">
        <f t="shared" si="0"/>
        <v>#DIV/0!</v>
      </c>
      <c r="R65" s="122"/>
      <c r="S65" s="125" t="s">
        <v>279</v>
      </c>
      <c r="U65" s="37"/>
      <c r="V65" s="37"/>
      <c r="X65" s="37"/>
    </row>
    <row r="66" spans="1:24" s="36" customFormat="1" ht="24.95" customHeight="1">
      <c r="A66" s="47" t="s">
        <v>187</v>
      </c>
      <c r="B66" s="430"/>
      <c r="C66" s="402" t="s">
        <v>443</v>
      </c>
      <c r="D66" s="431"/>
      <c r="E66" s="432"/>
      <c r="F66" s="433"/>
      <c r="G66" s="47" t="s">
        <v>187</v>
      </c>
      <c r="H66" s="321"/>
      <c r="I66" s="434" t="s">
        <v>463</v>
      </c>
      <c r="J66" s="327">
        <v>0</v>
      </c>
      <c r="K66" s="327">
        <v>20</v>
      </c>
      <c r="L66" s="327">
        <v>0</v>
      </c>
      <c r="M66" s="328">
        <v>20</v>
      </c>
      <c r="N66" s="328">
        <v>320</v>
      </c>
      <c r="O66" s="435">
        <v>20</v>
      </c>
      <c r="P66" s="122"/>
      <c r="Q66" s="123" t="e">
        <f t="shared" si="0"/>
        <v>#DIV/0!</v>
      </c>
      <c r="R66" s="122"/>
      <c r="S66" s="125" t="s">
        <v>279</v>
      </c>
      <c r="U66" s="37"/>
      <c r="V66" s="37"/>
      <c r="X66" s="37"/>
    </row>
    <row r="67" spans="1:24" s="36" customFormat="1" ht="24.95" customHeight="1">
      <c r="A67" s="47" t="s">
        <v>187</v>
      </c>
      <c r="B67" s="430"/>
      <c r="C67" s="436"/>
      <c r="D67" s="431"/>
      <c r="E67" s="432"/>
      <c r="F67" s="433"/>
      <c r="G67" s="47" t="s">
        <v>187</v>
      </c>
      <c r="H67" s="321">
        <v>12434</v>
      </c>
      <c r="I67" s="322" t="s">
        <v>464</v>
      </c>
      <c r="J67" s="327">
        <v>2</v>
      </c>
      <c r="K67" s="327">
        <v>0</v>
      </c>
      <c r="L67" s="327">
        <v>3</v>
      </c>
      <c r="M67" s="328">
        <v>5</v>
      </c>
      <c r="N67" s="328">
        <v>80</v>
      </c>
      <c r="O67" s="435">
        <v>5</v>
      </c>
      <c r="P67" s="122"/>
      <c r="Q67" s="123" t="e">
        <f t="shared" si="0"/>
        <v>#DIV/0!</v>
      </c>
      <c r="R67" s="122"/>
      <c r="S67" s="125" t="s">
        <v>279</v>
      </c>
      <c r="U67" s="37"/>
      <c r="V67" s="37"/>
      <c r="X67" s="37"/>
    </row>
    <row r="68" spans="1:24" s="36" customFormat="1" ht="24.95" customHeight="1">
      <c r="A68" s="47" t="s">
        <v>187</v>
      </c>
      <c r="B68" s="430"/>
      <c r="C68" s="436"/>
      <c r="D68" s="431"/>
      <c r="E68" s="432"/>
      <c r="F68" s="433"/>
      <c r="G68" s="47" t="s">
        <v>187</v>
      </c>
      <c r="H68" s="321"/>
      <c r="I68" s="322" t="s">
        <v>465</v>
      </c>
      <c r="J68" s="327">
        <v>2</v>
      </c>
      <c r="K68" s="327">
        <v>0</v>
      </c>
      <c r="L68" s="327">
        <v>3</v>
      </c>
      <c r="M68" s="328">
        <v>5</v>
      </c>
      <c r="N68" s="328">
        <v>80</v>
      </c>
      <c r="O68" s="435">
        <v>5</v>
      </c>
      <c r="P68" s="122"/>
      <c r="Q68" s="123" t="e">
        <f t="shared" si="0"/>
        <v>#DIV/0!</v>
      </c>
      <c r="R68" s="122"/>
      <c r="S68" s="125" t="s">
        <v>279</v>
      </c>
      <c r="U68" s="37"/>
      <c r="V68" s="37"/>
      <c r="X68" s="37"/>
    </row>
    <row r="69" spans="1:24" s="36" customFormat="1" ht="24.95" customHeight="1" thickBot="1">
      <c r="A69" s="79" t="s">
        <v>187</v>
      </c>
      <c r="B69" s="80"/>
      <c r="C69" s="80"/>
      <c r="D69" s="82"/>
      <c r="E69" s="82"/>
      <c r="F69" s="83"/>
      <c r="G69" s="79" t="s">
        <v>187</v>
      </c>
      <c r="H69" s="437">
        <v>12024</v>
      </c>
      <c r="I69" s="438" t="s">
        <v>466</v>
      </c>
      <c r="J69" s="439">
        <v>5</v>
      </c>
      <c r="K69" s="440">
        <v>2</v>
      </c>
      <c r="L69" s="440">
        <v>5.5</v>
      </c>
      <c r="M69" s="441">
        <v>12.5</v>
      </c>
      <c r="N69" s="441">
        <v>200</v>
      </c>
      <c r="O69" s="442">
        <v>12.5</v>
      </c>
      <c r="P69" s="443"/>
      <c r="Q69" s="444" t="e">
        <f t="shared" si="0"/>
        <v>#DIV/0!</v>
      </c>
      <c r="R69" s="109"/>
      <c r="S69" s="445" t="s">
        <v>279</v>
      </c>
      <c r="U69" s="37"/>
      <c r="V69" s="37"/>
      <c r="X69" s="37"/>
    </row>
    <row r="70" spans="1:24" customFormat="1" ht="24.95" customHeight="1">
      <c r="J70" s="88"/>
      <c r="K70" s="88"/>
      <c r="L70" s="89"/>
      <c r="M70" s="89"/>
      <c r="N70" s="89"/>
      <c r="O70" s="89"/>
      <c r="P70" s="88"/>
      <c r="Q70" s="88"/>
      <c r="R70" s="88"/>
      <c r="X70" s="37"/>
    </row>
    <row r="71" spans="1:24" ht="15">
      <c r="C71" s="589" t="s">
        <v>203</v>
      </c>
      <c r="D71" s="589"/>
      <c r="E71" s="589"/>
      <c r="H71" s="589" t="s">
        <v>204</v>
      </c>
      <c r="I71" s="589"/>
      <c r="J71" s="589"/>
      <c r="K71"/>
      <c r="L71" s="590" t="s">
        <v>205</v>
      </c>
      <c r="M71" s="590"/>
      <c r="N71" s="590"/>
      <c r="O71" s="590"/>
      <c r="P71" s="90"/>
      <c r="Q71" s="91"/>
      <c r="R71" s="90"/>
    </row>
    <row r="72" spans="1:24">
      <c r="H72" s="600"/>
      <c r="I72" s="600"/>
      <c r="J72" s="600"/>
      <c r="K72" s="600"/>
      <c r="M72" s="600"/>
      <c r="N72" s="600"/>
      <c r="O72" s="600"/>
      <c r="P72" s="92"/>
      <c r="Q72" s="92"/>
      <c r="R72" s="92"/>
    </row>
    <row r="73" spans="1:24">
      <c r="M73" s="93" t="s">
        <v>206</v>
      </c>
      <c r="N73" s="601"/>
      <c r="O73" s="601"/>
      <c r="P73" s="90"/>
      <c r="Q73" s="90"/>
      <c r="R73" s="90"/>
    </row>
  </sheetData>
  <autoFilter ref="A6:A69"/>
  <mergeCells count="19">
    <mergeCell ref="H72:K72"/>
    <mergeCell ref="M72:O72"/>
    <mergeCell ref="N73:O73"/>
    <mergeCell ref="J6:L6"/>
    <mergeCell ref="M6:O6"/>
    <mergeCell ref="P6:S7"/>
    <mergeCell ref="C71:E71"/>
    <mergeCell ref="H71:J71"/>
    <mergeCell ref="L71:O71"/>
    <mergeCell ref="C2:O2"/>
    <mergeCell ref="B4:F4"/>
    <mergeCell ref="H4:O4"/>
    <mergeCell ref="B5:F5"/>
    <mergeCell ref="H5:O5"/>
    <mergeCell ref="A6:A8"/>
    <mergeCell ref="B6:C7"/>
    <mergeCell ref="D6:F6"/>
    <mergeCell ref="G6:G8"/>
    <mergeCell ref="H6:I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0" orientation="landscape" r:id="rId1"/>
  <headerFooter>
    <oddHeader>&amp;LUniversidad de Cuenca
150 años&amp;R&amp;D</oddHeader>
    <oddFooter>&amp;LVicerrectorado
&amp;8Comisión Técnico - Curricular
(CTC)&amp;R&amp;F
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BIOQUÍMICA</vt:lpstr>
      <vt:lpstr>INGENIERÍA AMBIENTAL</vt:lpstr>
      <vt:lpstr>ADMINISTRACIÓN DE EMPRESAS-DUAL</vt:lpstr>
      <vt:lpstr>FISIOTERAPIA</vt:lpstr>
      <vt:lpstr>ODONTOLOGÍA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ASUS-3</cp:lastModifiedBy>
  <dcterms:created xsi:type="dcterms:W3CDTF">2018-01-21T22:17:33Z</dcterms:created>
  <dcterms:modified xsi:type="dcterms:W3CDTF">2018-07-06T15:45:44Z</dcterms:modified>
</cp:coreProperties>
</file>